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8"/>
  </bookViews>
  <sheets>
    <sheet name="Mościska " sheetId="1" r:id="rId1"/>
    <sheet name="pzu umowa 143-2015" sheetId="2" r:id="rId2"/>
    <sheet name="lotto tropem wilczym" sheetId="3" r:id="rId3"/>
    <sheet name="wpisowe startowe" sheetId="4" r:id="rId4"/>
    <sheet name="działalnośc gospodarcza" sheetId="5" r:id="rId5"/>
    <sheet name="bzwbk" sheetId="6" r:id="rId6"/>
    <sheet name="pzu 280-15" sheetId="7" r:id="rId7"/>
    <sheet name="bzwbk sponsoring tropem wilczym" sheetId="8" r:id="rId8"/>
    <sheet name="Tropem wilczym razem" sheetId="9" r:id="rId9"/>
    <sheet name="Arkusz1" sheetId="10" r:id="rId10"/>
    <sheet name="Arkusz2" sheetId="11" r:id="rId11"/>
    <sheet name="PKO" sheetId="12" r:id="rId12"/>
    <sheet name="kghm" sheetId="13" r:id="rId13"/>
    <sheet name="poczta polska" sheetId="14" r:id="rId14"/>
    <sheet name="rada" sheetId="15" r:id="rId15"/>
    <sheet name="pzu" sheetId="16" r:id="rId16"/>
    <sheet name="Arkusz3" sheetId="17" r:id="rId17"/>
  </sheets>
  <definedNames>
    <definedName name="_xlnm._FilterDatabase" localSheetId="4" hidden="1">'działalnośc gospodarcza'!$J$1:$J$140</definedName>
  </definedNames>
  <calcPr calcId="145621"/>
</workbook>
</file>

<file path=xl/calcChain.xml><?xml version="1.0" encoding="utf-8"?>
<calcChain xmlns="http://schemas.openxmlformats.org/spreadsheetml/2006/main">
  <c r="E33" i="9" l="1"/>
  <c r="E31" i="9" l="1"/>
  <c r="C27" i="9"/>
  <c r="K11" i="9"/>
  <c r="K12" i="9"/>
  <c r="K13" i="9"/>
  <c r="K14" i="9"/>
  <c r="K15" i="9"/>
  <c r="K16" i="9"/>
  <c r="K17" i="9"/>
  <c r="K5" i="9" s="1"/>
  <c r="K18" i="9"/>
  <c r="K19" i="9"/>
  <c r="K20" i="9"/>
  <c r="K21" i="9"/>
  <c r="K7" i="9"/>
  <c r="K8" i="9"/>
  <c r="K9" i="9"/>
  <c r="K10" i="9"/>
  <c r="E8" i="4"/>
  <c r="E9" i="4"/>
  <c r="E10" i="4"/>
  <c r="E11" i="4"/>
  <c r="E7" i="4"/>
  <c r="K6" i="9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7" i="4"/>
  <c r="K6" i="15"/>
  <c r="K4" i="14"/>
  <c r="K6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4" i="8"/>
  <c r="J25" i="8"/>
  <c r="J26" i="8"/>
  <c r="J27" i="8"/>
  <c r="J28" i="8"/>
  <c r="J29" i="8"/>
  <c r="J30" i="8"/>
  <c r="J31" i="8"/>
  <c r="J32" i="8"/>
  <c r="J7" i="8"/>
  <c r="J6" i="2"/>
  <c r="B6" i="2"/>
  <c r="D6" i="2"/>
  <c r="I8" i="2"/>
  <c r="I9" i="2"/>
  <c r="I10" i="2"/>
  <c r="I11" i="2"/>
  <c r="I12" i="2"/>
  <c r="I1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7" i="2"/>
  <c r="I6" i="2" l="1"/>
  <c r="I6" i="4" l="1"/>
  <c r="J6" i="4"/>
  <c r="H6" i="4"/>
  <c r="I6" i="8"/>
  <c r="J6" i="8"/>
  <c r="H6" i="8"/>
  <c r="K6" i="17" l="1"/>
  <c r="K4" i="12" l="1"/>
  <c r="J6" i="12"/>
  <c r="J7" i="12"/>
  <c r="J8" i="12"/>
  <c r="J9" i="12"/>
  <c r="J10" i="12"/>
  <c r="J5" i="12"/>
  <c r="D4" i="12" l="1"/>
  <c r="E4" i="12"/>
  <c r="C4" i="12"/>
  <c r="K5" i="16" l="1"/>
  <c r="E5" i="16"/>
  <c r="E6" i="15"/>
  <c r="E4" i="14"/>
  <c r="E5" i="13" l="1"/>
  <c r="K5" i="13" l="1"/>
  <c r="L6" i="2"/>
  <c r="K11" i="10"/>
  <c r="K12" i="10"/>
  <c r="K13" i="10"/>
  <c r="K14" i="10"/>
  <c r="K15" i="10"/>
  <c r="K16" i="10"/>
  <c r="K17" i="10"/>
  <c r="K18" i="10"/>
  <c r="K19" i="10"/>
  <c r="K20" i="10"/>
  <c r="K21" i="10"/>
  <c r="K22" i="10"/>
  <c r="I6" i="5" l="1"/>
  <c r="J6" i="5"/>
  <c r="H6" i="5"/>
  <c r="E6" i="8" l="1"/>
  <c r="D6" i="8"/>
  <c r="H6" i="2"/>
  <c r="G6" i="2"/>
  <c r="J4" i="12" l="1"/>
  <c r="I4" i="12"/>
  <c r="H4" i="12"/>
  <c r="F22" i="11" l="1"/>
  <c r="G22" i="11" s="1"/>
  <c r="F14" i="11"/>
  <c r="G14" i="11" s="1"/>
  <c r="F7" i="11"/>
  <c r="G7" i="11" s="1"/>
  <c r="E14" i="3"/>
  <c r="E7" i="3"/>
  <c r="F7" i="3" s="1"/>
  <c r="F14" i="3" l="1"/>
  <c r="E22" i="3"/>
  <c r="K5" i="10"/>
  <c r="K6" i="10"/>
  <c r="K7" i="10"/>
  <c r="K8" i="10"/>
  <c r="K9" i="10"/>
  <c r="K10" i="10"/>
  <c r="E4" i="10"/>
  <c r="J4" i="10"/>
  <c r="I4" i="10"/>
  <c r="H4" i="10"/>
  <c r="D4" i="10"/>
  <c r="C4" i="10"/>
  <c r="K4" i="10" l="1"/>
  <c r="D5" i="9"/>
  <c r="M6" i="2"/>
  <c r="J21" i="7" l="1"/>
  <c r="J20" i="7"/>
  <c r="E5" i="9" l="1"/>
  <c r="J5" i="9" l="1"/>
  <c r="I5" i="9"/>
  <c r="H5" i="9"/>
  <c r="C5" i="9"/>
  <c r="C6" i="8" l="1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7" i="1"/>
  <c r="J7" i="7" l="1"/>
  <c r="J8" i="7"/>
  <c r="J9" i="7"/>
  <c r="J11" i="7"/>
  <c r="J13" i="7"/>
  <c r="J14" i="7"/>
  <c r="J15" i="7"/>
  <c r="J16" i="7"/>
  <c r="J17" i="7"/>
  <c r="J18" i="7"/>
  <c r="J19" i="7"/>
  <c r="J6" i="7"/>
  <c r="I5" i="7"/>
  <c r="H5" i="7"/>
  <c r="E5" i="7"/>
  <c r="D5" i="7"/>
  <c r="C5" i="7"/>
  <c r="J5" i="7" l="1"/>
  <c r="K5" i="7" s="1"/>
  <c r="J5" i="6"/>
  <c r="I5" i="6"/>
  <c r="H5" i="6"/>
  <c r="E5" i="6"/>
  <c r="D5" i="6"/>
  <c r="C5" i="6"/>
  <c r="K5" i="6" l="1"/>
  <c r="E6" i="5"/>
  <c r="D6" i="5"/>
  <c r="C6" i="5"/>
  <c r="K6" i="5" l="1"/>
  <c r="E6" i="4"/>
  <c r="K6" i="4" s="1"/>
  <c r="D6" i="4"/>
  <c r="C6" i="4"/>
  <c r="D9" i="1" l="1"/>
  <c r="I6" i="1" l="1"/>
  <c r="H6" i="1"/>
  <c r="G6" i="1"/>
  <c r="J6" i="1" s="1"/>
  <c r="D6" i="1"/>
  <c r="C6" i="1"/>
  <c r="B6" i="1"/>
</calcChain>
</file>

<file path=xl/sharedStrings.xml><?xml version="1.0" encoding="utf-8"?>
<sst xmlns="http://schemas.openxmlformats.org/spreadsheetml/2006/main" count="957" uniqueCount="484">
  <si>
    <t>Rada Ohrony-Upamietnienia</t>
  </si>
  <si>
    <t>PRZYCHÓD</t>
  </si>
  <si>
    <t>brutto</t>
  </si>
  <si>
    <t>vat</t>
  </si>
  <si>
    <t>netto</t>
  </si>
  <si>
    <t>WYDATKI</t>
  </si>
  <si>
    <t>data</t>
  </si>
  <si>
    <t>pozostało</t>
  </si>
  <si>
    <t>faktury sprzedaż</t>
  </si>
  <si>
    <t>Koszt nazwa</t>
  </si>
  <si>
    <t>RAZEM</t>
  </si>
  <si>
    <t>pozycja TV</t>
  </si>
  <si>
    <t>przygotowanie projektu</t>
  </si>
  <si>
    <t>23-01-2015</t>
  </si>
  <si>
    <t>tv-1</t>
  </si>
  <si>
    <t>540-02</t>
  </si>
  <si>
    <t>tablica informacyjna</t>
  </si>
  <si>
    <t>28-01-2015</t>
  </si>
  <si>
    <t>tv-2</t>
  </si>
  <si>
    <t>08-01-2015</t>
  </si>
  <si>
    <t>tv-10</t>
  </si>
  <si>
    <t>12-01-2015</t>
  </si>
  <si>
    <t>tv-3</t>
  </si>
  <si>
    <t>montaz tablic cytadela kijowska</t>
  </si>
  <si>
    <t>02-02-2015</t>
  </si>
  <si>
    <t>tv-6</t>
  </si>
  <si>
    <t>opracowanie produkcja i transport kopi kompletów tablic cytadela kijowska</t>
  </si>
  <si>
    <t>11-05-2015</t>
  </si>
  <si>
    <t>tv-30</t>
  </si>
  <si>
    <t>29-06-2015</t>
  </si>
  <si>
    <t>tv-47</t>
  </si>
  <si>
    <t>tablica granitowa</t>
  </si>
  <si>
    <t>27-07-2015</t>
  </si>
  <si>
    <t>tv-55</t>
  </si>
  <si>
    <t>projekt i wykonanie wystawy plenerowej Jan Paweł II</t>
  </si>
  <si>
    <t>02-09-2015</t>
  </si>
  <si>
    <t>tv-69</t>
  </si>
  <si>
    <t>02-11-2015</t>
  </si>
  <si>
    <t>tv-87</t>
  </si>
  <si>
    <t>05-11-2015</t>
  </si>
  <si>
    <t>tv-88</t>
  </si>
  <si>
    <t>30-10-2015</t>
  </si>
  <si>
    <t>tv-89</t>
  </si>
  <si>
    <t>19-11-2015</t>
  </si>
  <si>
    <t>tv-90</t>
  </si>
  <si>
    <t>vat 32/15 Miropol upamietnienia</t>
  </si>
  <si>
    <t>vat 31/15 Lipowiec upamiętnienia</t>
  </si>
  <si>
    <t>vat 34/15 Mościska upamiętnienia</t>
  </si>
  <si>
    <t>vat 37/15 Mościska upamiętnienia</t>
  </si>
  <si>
    <t>540-07 Rada Ochrony</t>
  </si>
  <si>
    <t>opracowanie grafiki tablic do cytadeli kijowskiej - Rolbiecka</t>
  </si>
  <si>
    <t>produkcja płaskorzeźby Piłsudskiego - Zalewski</t>
  </si>
  <si>
    <t>scenariusz, opracowanie i redakcja wystawy o 49 Huculskim Pułku</t>
  </si>
  <si>
    <t>przewóz osób do Mościsk</t>
  </si>
  <si>
    <t>rozliczenie  L. Luboniewicz - Mościska</t>
  </si>
  <si>
    <t>Socha Ewa/Mikołaj - opracowanie koncepcji</t>
  </si>
  <si>
    <t>Majkowski Mirosław-przewóz grupy rekonstrukcyjnej</t>
  </si>
  <si>
    <t>27-11-2015</t>
  </si>
  <si>
    <t>tv 91</t>
  </si>
  <si>
    <t>pzu umowa prewencyjna nr 143/2015</t>
  </si>
  <si>
    <t>zaliczka na koszulki z nadrukiem</t>
  </si>
  <si>
    <t>pozycja TW</t>
  </si>
  <si>
    <t>termin rozliczenia</t>
  </si>
  <si>
    <t>wpisowe.startowe</t>
  </si>
  <si>
    <t>Koszty Fundacji</t>
  </si>
  <si>
    <t>gastronomia</t>
  </si>
  <si>
    <t>11-11-2015</t>
  </si>
  <si>
    <t>22-12-2015</t>
  </si>
  <si>
    <t>czynsz wrocław</t>
  </si>
  <si>
    <t>01-12-2015</t>
  </si>
  <si>
    <t>udzielenie informacji</t>
  </si>
  <si>
    <t>14-12-2015</t>
  </si>
  <si>
    <t>bzwbk rozl fv 36/2015 36900 promocja wydarzenia w wierszu i w boju</t>
  </si>
  <si>
    <t>36/2015</t>
  </si>
  <si>
    <t>transport ciała</t>
  </si>
  <si>
    <t>23-11-2015</t>
  </si>
  <si>
    <t>18.12.2015</t>
  </si>
  <si>
    <t>dotacja PZU umowa 280/2015</t>
  </si>
  <si>
    <t>08-12-2015</t>
  </si>
  <si>
    <t>opracowanie programu</t>
  </si>
  <si>
    <t>25-12-2015</t>
  </si>
  <si>
    <t>pozycja PZ</t>
  </si>
  <si>
    <t>pz-1</t>
  </si>
  <si>
    <t>kwiaty</t>
  </si>
  <si>
    <t>09-12-2015</t>
  </si>
  <si>
    <t>art. Do cateringu</t>
  </si>
  <si>
    <t>07-12-2015</t>
  </si>
  <si>
    <t>prowadzenie festiwalu</t>
  </si>
  <si>
    <t>spot reklamowy</t>
  </si>
  <si>
    <t>plakatowanie</t>
  </si>
  <si>
    <t>rozklejanie ogłoszeń</t>
  </si>
  <si>
    <t>catering</t>
  </si>
  <si>
    <t>11-12-2015</t>
  </si>
  <si>
    <t>rezyseria dzwięku</t>
  </si>
  <si>
    <t>29.12.2015</t>
  </si>
  <si>
    <t>tv-104</t>
  </si>
  <si>
    <t>13.12.2015</t>
  </si>
  <si>
    <t>tv-105</t>
  </si>
  <si>
    <t>lot</t>
  </si>
  <si>
    <t>28-12-2015</t>
  </si>
  <si>
    <t>prace graficzne i organizacja planu</t>
  </si>
  <si>
    <t>kpl-19</t>
  </si>
  <si>
    <t>sprzatanie</t>
  </si>
  <si>
    <t>tv 111</t>
  </si>
  <si>
    <t>pomoc dworczyk</t>
  </si>
  <si>
    <t>tv 112</t>
  </si>
  <si>
    <t>olga zaliczka</t>
  </si>
  <si>
    <t>muzyka -konarska Barbara</t>
  </si>
  <si>
    <t>12.01.2016</t>
  </si>
  <si>
    <t>konarski michał</t>
  </si>
  <si>
    <t>adamiak-sroczyńska Dorota</t>
  </si>
  <si>
    <t>11-01-2016</t>
  </si>
  <si>
    <t>07-01-2016</t>
  </si>
  <si>
    <t>obsługa techniczna</t>
  </si>
  <si>
    <t>40/2015</t>
  </si>
  <si>
    <t>Razem tropem Wilczym</t>
  </si>
  <si>
    <t>01/B/2015</t>
  </si>
  <si>
    <t>02/B/2015</t>
  </si>
  <si>
    <t>PZU</t>
  </si>
  <si>
    <t>pzu</t>
  </si>
  <si>
    <t>ogólne rozliczenie</t>
  </si>
  <si>
    <t>piekarczyk oprawa muzyczna</t>
  </si>
  <si>
    <t>tv/99</t>
  </si>
  <si>
    <t xml:space="preserve">obsługa prawna </t>
  </si>
  <si>
    <t>10-12-2015</t>
  </si>
  <si>
    <t>warsztaty Wojciechowski</t>
  </si>
  <si>
    <t>13-01-2016</t>
  </si>
  <si>
    <t>kamiński michał</t>
  </si>
  <si>
    <t xml:space="preserve">leasing </t>
  </si>
  <si>
    <t>wynajem przewodnikó</t>
  </si>
  <si>
    <t>13-01-2015</t>
  </si>
  <si>
    <t>wbk 4</t>
  </si>
  <si>
    <t>reklama</t>
  </si>
  <si>
    <t>bebestmedia</t>
  </si>
  <si>
    <t>orange</t>
  </si>
  <si>
    <t>19-01-2016</t>
  </si>
  <si>
    <t>do odzyskania</t>
  </si>
  <si>
    <t>opłaty ujazdowskie</t>
  </si>
  <si>
    <t>19.01-2016</t>
  </si>
  <si>
    <t>czynsz ujazd</t>
  </si>
  <si>
    <t>tnt</t>
  </si>
  <si>
    <t>plakat</t>
  </si>
  <si>
    <t>19-01-2015</t>
  </si>
  <si>
    <t>czynsz jeroz</t>
  </si>
  <si>
    <t>opł jerozol</t>
  </si>
  <si>
    <t>wspólnota</t>
  </si>
  <si>
    <t>dolata cygan</t>
  </si>
  <si>
    <t>pzu 13</t>
  </si>
  <si>
    <t>pzu 14</t>
  </si>
  <si>
    <t xml:space="preserve">wynajem Sali </t>
  </si>
  <si>
    <t>pzu 12</t>
  </si>
  <si>
    <t>wójcik jakub</t>
  </si>
  <si>
    <t>wierzbicki tomasz</t>
  </si>
  <si>
    <t>sesja ZDJECIOWA</t>
  </si>
  <si>
    <t>25-02-2016</t>
  </si>
  <si>
    <t>25-01-2016</t>
  </si>
  <si>
    <t>DO SPRAWOZDANIA</t>
  </si>
  <si>
    <t>ZOSTAŁO</t>
  </si>
  <si>
    <t>Zieniewicz</t>
  </si>
  <si>
    <t>szertemeta</t>
  </si>
  <si>
    <t>nie zapłaconp</t>
  </si>
  <si>
    <t>telefon</t>
  </si>
  <si>
    <t xml:space="preserve">telefon </t>
  </si>
  <si>
    <t>opłata</t>
  </si>
  <si>
    <t>tv 114</t>
  </si>
  <si>
    <t xml:space="preserve">z rozliczenia </t>
  </si>
  <si>
    <t>razem działalnośc gospodarcza</t>
  </si>
  <si>
    <t>wydatki</t>
  </si>
  <si>
    <t>Rada</t>
  </si>
  <si>
    <t>rada</t>
  </si>
  <si>
    <t>bzwbk w wierszu i w boju</t>
  </si>
  <si>
    <t>pzu 280/15</t>
  </si>
  <si>
    <t>bzwbk</t>
  </si>
  <si>
    <t xml:space="preserve">ro rozliczenia olga 2709,13 </t>
  </si>
  <si>
    <t>opłaty bankowe 2015</t>
  </si>
  <si>
    <t>zaliczka dzięciołowski</t>
  </si>
  <si>
    <t>15-01-2015</t>
  </si>
  <si>
    <t>opaski odblaskowe</t>
  </si>
  <si>
    <t>02-02-2016</t>
  </si>
  <si>
    <t>opłaty notarialne</t>
  </si>
  <si>
    <t>29-01-2016</t>
  </si>
  <si>
    <t>01-02-2016</t>
  </si>
  <si>
    <t>Janulis</t>
  </si>
  <si>
    <t>02-01-2016</t>
  </si>
  <si>
    <t>Shota</t>
  </si>
  <si>
    <t>semeniuk</t>
  </si>
  <si>
    <t>Bućko a</t>
  </si>
  <si>
    <t>wojnarska</t>
  </si>
  <si>
    <t>01-02-2015</t>
  </si>
  <si>
    <t>Konarska 01 nadzór reżyserski</t>
  </si>
  <si>
    <t>29-01-2015</t>
  </si>
  <si>
    <t>Konarska 03 nadzór reżyserski</t>
  </si>
  <si>
    <t xml:space="preserve">bancer </t>
  </si>
  <si>
    <t>fralau</t>
  </si>
  <si>
    <t>kara za parkowanie</t>
  </si>
  <si>
    <t>Savieliewa</t>
  </si>
  <si>
    <t>energia</t>
  </si>
  <si>
    <t>Kapaon Kasia 02</t>
  </si>
  <si>
    <t>Dubiel wynagrodzenie 01</t>
  </si>
  <si>
    <t>Dubiel wynagrodzenie 02</t>
  </si>
  <si>
    <t>03-02-2015</t>
  </si>
  <si>
    <t>koszulki z nadrukiem</t>
  </si>
  <si>
    <t>04-02-2015</t>
  </si>
  <si>
    <t>Kapaon Kasia 03</t>
  </si>
  <si>
    <t>Dubiel wynagrodzenie 12</t>
  </si>
  <si>
    <t>Kapaon Kasia 01</t>
  </si>
  <si>
    <t>Dolata-Cygan E. koordynator na Dolnym Śląsku za 02</t>
  </si>
  <si>
    <t>Dolata-Cygan E. koordynator na Dolnym Śląsku za 01</t>
  </si>
  <si>
    <t>Dolata-Cygan E. koordynator na Dolnym Śląsku za 03</t>
  </si>
  <si>
    <t>Maniecki Janusz - fotorelacja na Dolnym Śląsku</t>
  </si>
  <si>
    <t>01/B/2016</t>
  </si>
  <si>
    <t>Zielińska bilety</t>
  </si>
  <si>
    <t>08-02-2016</t>
  </si>
  <si>
    <t>orange telefon</t>
  </si>
  <si>
    <t>opłaty jerozolimskie</t>
  </si>
  <si>
    <t>opłata odpady komunalne</t>
  </si>
  <si>
    <t>najem ujazdowskie</t>
  </si>
  <si>
    <t>home</t>
  </si>
  <si>
    <t>a.ciunovic zwrot za zakupy</t>
  </si>
  <si>
    <t>Dworczyk za wydatki</t>
  </si>
  <si>
    <t>do 30-04-2016</t>
  </si>
  <si>
    <t>01/2016</t>
  </si>
  <si>
    <t>15-02-2015</t>
  </si>
  <si>
    <t>Dolata Cygan opracowanie fotograficzne rk 01/03/TW/2015</t>
  </si>
  <si>
    <t>12-02-2015</t>
  </si>
  <si>
    <t>tv 02/2016</t>
  </si>
  <si>
    <t>opłaty Ujazdowskie</t>
  </si>
  <si>
    <t>12-02-2016</t>
  </si>
  <si>
    <t>ujazdowskie</t>
  </si>
  <si>
    <t>jerozolimskie</t>
  </si>
  <si>
    <t>tv 01-2015</t>
  </si>
  <si>
    <t>tv 01/2016</t>
  </si>
  <si>
    <t>opłata ujazdowskie</t>
  </si>
  <si>
    <t>czynsz 02</t>
  </si>
  <si>
    <t>biurowe</t>
  </si>
  <si>
    <t>15-02-2016</t>
  </si>
  <si>
    <t>audyt</t>
  </si>
  <si>
    <t>sida</t>
  </si>
  <si>
    <t>fedas zwrot za paliwo</t>
  </si>
  <si>
    <t>leasing 02</t>
  </si>
  <si>
    <t>pro forma 21/2016 puszki</t>
  </si>
  <si>
    <t>16-02-2016</t>
  </si>
  <si>
    <t>pro forma 0107/16 etui</t>
  </si>
  <si>
    <t>11-02-2016</t>
  </si>
  <si>
    <t>bzwbk sponsoring</t>
  </si>
  <si>
    <t>zamówienie stroer</t>
  </si>
  <si>
    <t>18-02-2016</t>
  </si>
  <si>
    <t>skarbonki pakmet sc proforma 75/mag/02/2016</t>
  </si>
  <si>
    <t>17-02-2016</t>
  </si>
  <si>
    <t>wizytówki</t>
  </si>
  <si>
    <t>obsługa organizacyjna VAT WD3/12/2015</t>
  </si>
  <si>
    <t>obsługa marketingowa vat 1/12/2015</t>
  </si>
  <si>
    <t>opaski odblaskowe vat 7/2/2016</t>
  </si>
  <si>
    <t>usługi graficzne</t>
  </si>
  <si>
    <t>energia ujazdowskie</t>
  </si>
  <si>
    <t xml:space="preserve">energia </t>
  </si>
  <si>
    <t>delegacja czyżewski</t>
  </si>
  <si>
    <t>sejf</t>
  </si>
  <si>
    <t>23-02-2016</t>
  </si>
  <si>
    <t>zaiks</t>
  </si>
  <si>
    <t>reklama tropem wilczym</t>
  </si>
  <si>
    <t>montaż urzadzen sanitarnych</t>
  </si>
  <si>
    <t>Lotto</t>
  </si>
  <si>
    <t>Lokalizacja miasteczko biegowe -gra rodzinna</t>
  </si>
  <si>
    <t>Torba papierowa</t>
  </si>
  <si>
    <t xml:space="preserve">Lotto 20,000 </t>
  </si>
  <si>
    <t xml:space="preserve">termin rozliczenia do 25 marca 2016 </t>
  </si>
  <si>
    <t>Urzad ds. kombatantów</t>
  </si>
  <si>
    <t xml:space="preserve">termin rozliczenia do </t>
  </si>
  <si>
    <t>Merytoryczne koszty</t>
  </si>
  <si>
    <t>koszty obsługi</t>
  </si>
  <si>
    <t>inne koszty</t>
  </si>
  <si>
    <t>termin wydatkowania 30,03,2016</t>
  </si>
  <si>
    <t>41/2015</t>
  </si>
  <si>
    <t>29-02-2016</t>
  </si>
  <si>
    <t>schota</t>
  </si>
  <si>
    <t>01.03.2016</t>
  </si>
  <si>
    <t>sochaj Ewa pomoc przy projekcie</t>
  </si>
  <si>
    <t>zielińska dorota</t>
  </si>
  <si>
    <t>bancer igor</t>
  </si>
  <si>
    <t>janulis tomasz</t>
  </si>
  <si>
    <t>01.03.2017</t>
  </si>
  <si>
    <t>29-02-2017</t>
  </si>
  <si>
    <t>03-2016</t>
  </si>
  <si>
    <t>nie zapłacone</t>
  </si>
  <si>
    <t>gorbachowa</t>
  </si>
  <si>
    <t>opracowanie mat infor</t>
  </si>
  <si>
    <t>i.1</t>
  </si>
  <si>
    <t>opracowanie tresci</t>
  </si>
  <si>
    <t>I.2</t>
  </si>
  <si>
    <t>Branding</t>
  </si>
  <si>
    <t>III.9</t>
  </si>
  <si>
    <t>28-02-2016</t>
  </si>
  <si>
    <t>Rudecka zwolnienie</t>
  </si>
  <si>
    <t>Agaciuk -przygotowanie wywiadu radiowego</t>
  </si>
  <si>
    <t>02-03-2016</t>
  </si>
  <si>
    <t>ciunowic antoni-obsłuaga informatyczna</t>
  </si>
  <si>
    <t>popławska sesja zdjęciowa zespołu Contra Mundurum</t>
  </si>
  <si>
    <t>Opracowanie koncepcji Tropem Wilczym Rolbiecka</t>
  </si>
  <si>
    <t>TNT -usługa kurierska</t>
  </si>
  <si>
    <t>29-02-2018</t>
  </si>
  <si>
    <t>29-02-2019</t>
  </si>
  <si>
    <t>29-02-2020</t>
  </si>
  <si>
    <t>29-02-2021</t>
  </si>
  <si>
    <t>organizacja gry terenowej</t>
  </si>
  <si>
    <t>emisja spotu reklamowego</t>
  </si>
  <si>
    <t>emisja spotu reklamowego Wałbrzych</t>
  </si>
  <si>
    <t>emisja spotu reklamowego Kłodzko</t>
  </si>
  <si>
    <t>Savielieva świadczenie usług</t>
  </si>
  <si>
    <t>gorbachova</t>
  </si>
  <si>
    <t>gorbarcza</t>
  </si>
  <si>
    <t>10-02-2016</t>
  </si>
  <si>
    <t xml:space="preserve">pko sponsoring </t>
  </si>
  <si>
    <t>torba PD</t>
  </si>
  <si>
    <t>04-03-2016</t>
  </si>
  <si>
    <t>torby tropem wilczym</t>
  </si>
  <si>
    <t>obsługa sanitarna</t>
  </si>
  <si>
    <t>infrastruktura</t>
  </si>
  <si>
    <t xml:space="preserve">pakiety startowe </t>
  </si>
  <si>
    <t>I.16</t>
  </si>
  <si>
    <t>Obsługa IT panelu rejestracyjnego</t>
  </si>
  <si>
    <t>chipy vat 9/02/sz/16</t>
  </si>
  <si>
    <t>chipy</t>
  </si>
  <si>
    <t>04.03.2016</t>
  </si>
  <si>
    <t>obsługa sedziowska</t>
  </si>
  <si>
    <t>04,03,2016</t>
  </si>
  <si>
    <t>komentarz sportowy</t>
  </si>
  <si>
    <t>torby papierowe proforma</t>
  </si>
  <si>
    <t>22-02-2016</t>
  </si>
  <si>
    <t>wspólnota ujazdowskie</t>
  </si>
  <si>
    <t>09-03-2016</t>
  </si>
  <si>
    <t>czynsz jeroolimskie</t>
  </si>
  <si>
    <t>czynsz jerozolimskie</t>
  </si>
  <si>
    <t>03-03-2016</t>
  </si>
  <si>
    <t>prenumerata w sieci</t>
  </si>
  <si>
    <t>kuchnia polowa</t>
  </si>
  <si>
    <t>projekt graficzny</t>
  </si>
  <si>
    <t>opracowanie graficzne</t>
  </si>
  <si>
    <t>21-12-2015</t>
  </si>
  <si>
    <t>druk materiałów</t>
  </si>
  <si>
    <t>produkcja mat promocyjnych</t>
  </si>
  <si>
    <t>przeniesione czesc pzu</t>
  </si>
  <si>
    <t>organizacka gry terenowej</t>
  </si>
  <si>
    <t>organizacja gry terenowej La Aventura z dnia 19-02-2016</t>
  </si>
  <si>
    <t>organizacja biegu</t>
  </si>
  <si>
    <t>14-03-2016</t>
  </si>
  <si>
    <t>przenieśc na KGHM</t>
  </si>
  <si>
    <t>reklama zewnętrzna bilbordy poczta polska</t>
  </si>
  <si>
    <t>14-03-2014</t>
  </si>
  <si>
    <t>produkcja i dystrybucja audiobuków</t>
  </si>
  <si>
    <t>Urzad ds. Kombatantów</t>
  </si>
  <si>
    <t>BZ WBK sponsoring</t>
  </si>
  <si>
    <t>Konarska 02 nadzór reżyserski</t>
  </si>
  <si>
    <t>plakatowanie i dystrybucja AMS</t>
  </si>
  <si>
    <t>montaż dekoracji reklamowej</t>
  </si>
  <si>
    <t>poczta polska</t>
  </si>
  <si>
    <t>logistyka maraton warszwski</t>
  </si>
  <si>
    <t>zabezpieczenie medyczne</t>
  </si>
  <si>
    <t>KGHM</t>
  </si>
  <si>
    <t>produkcja ramek</t>
  </si>
  <si>
    <t>catering na dolnym śląsku</t>
  </si>
  <si>
    <t xml:space="preserve">dolata cygan </t>
  </si>
  <si>
    <t>Stoart</t>
  </si>
  <si>
    <t>wynajem sprzetu zdjęciowego wraz z obsługą</t>
  </si>
  <si>
    <t>koszt przesyłki</t>
  </si>
  <si>
    <t>nr 05/2016</t>
  </si>
  <si>
    <t>05,,2016</t>
  </si>
  <si>
    <t>kalendarze kieszonkowe</t>
  </si>
  <si>
    <t>09,,2016</t>
  </si>
  <si>
    <t>04,,2016</t>
  </si>
  <si>
    <t>10,,2016</t>
  </si>
  <si>
    <t>pzu -sponsoring tropem wilczym</t>
  </si>
  <si>
    <t>vat 13/2016</t>
  </si>
  <si>
    <t>PRZEKAZANIE PRAW AUTORSKICH  VAT 7/20416</t>
  </si>
  <si>
    <t>bilet lotniczy</t>
  </si>
  <si>
    <t>foldery</t>
  </si>
  <si>
    <t>czynsz ujazdowskie</t>
  </si>
  <si>
    <t>gospodarowanie odpadami</t>
  </si>
  <si>
    <t>konserwacja drukarki</t>
  </si>
  <si>
    <t>domena wid</t>
  </si>
  <si>
    <t>rozl zaliczki luboniewicz gospodarcze pocztowe</t>
  </si>
  <si>
    <t>do ozyskania</t>
  </si>
  <si>
    <t>Zwrot za paliwo Dworczyk Michał</t>
  </si>
  <si>
    <t>nagranie audiobuka</t>
  </si>
  <si>
    <t>obsługa</t>
  </si>
  <si>
    <t>historyk</t>
  </si>
  <si>
    <t>Fundacja PGNig -Darowizna 50000,00</t>
  </si>
  <si>
    <t>Maraton warszawski</t>
  </si>
  <si>
    <t>02/b/2016</t>
  </si>
  <si>
    <t>atest trasy</t>
  </si>
  <si>
    <t>Wykonanie banderów i winderw</t>
  </si>
  <si>
    <t>More Maiorum Maraton</t>
  </si>
  <si>
    <t>wieniec</t>
  </si>
  <si>
    <t>wynajem Sali</t>
  </si>
  <si>
    <t>ramki</t>
  </si>
  <si>
    <t>taxi</t>
  </si>
  <si>
    <t>mandat</t>
  </si>
  <si>
    <t>bilety dubiel</t>
  </si>
  <si>
    <t>druk gazety niezależnoje słowo</t>
  </si>
  <si>
    <t>opłata teren</t>
  </si>
  <si>
    <t>poczta</t>
  </si>
  <si>
    <t>ślizowski</t>
  </si>
  <si>
    <t>audio wideo tantiemy</t>
  </si>
  <si>
    <t>PGNig</t>
  </si>
  <si>
    <t>PKO</t>
  </si>
  <si>
    <t>Brak wpłat</t>
  </si>
  <si>
    <t>Wolne Dzwięki</t>
  </si>
  <si>
    <t>IPN -barter</t>
  </si>
  <si>
    <t xml:space="preserve">różnica vat </t>
  </si>
  <si>
    <t>podano Michałowi do rozliczenia</t>
  </si>
  <si>
    <t>usługa cateringowa</t>
  </si>
  <si>
    <t>Lemark</t>
  </si>
  <si>
    <t>New Media</t>
  </si>
  <si>
    <t>zdjecia filmowe z drona</t>
  </si>
  <si>
    <t>vat 7/05/2016</t>
  </si>
  <si>
    <t>działania marketingowe</t>
  </si>
  <si>
    <t>vat 6/05/2016</t>
  </si>
  <si>
    <t>gorbaczowa</t>
  </si>
  <si>
    <t>studio desing r.Mączyński</t>
  </si>
  <si>
    <t>druk gazety</t>
  </si>
  <si>
    <t>vat 5/01/16</t>
  </si>
  <si>
    <t>transport</t>
  </si>
  <si>
    <t>vat 1/02/16</t>
  </si>
  <si>
    <t>gruba ryba</t>
  </si>
  <si>
    <t>folder informacyjny</t>
  </si>
  <si>
    <t>vat 3/01/16</t>
  </si>
  <si>
    <t>stoart</t>
  </si>
  <si>
    <t>Maniecki Janusz</t>
  </si>
  <si>
    <t>artykuły o żołnierzach wyklętych</t>
  </si>
  <si>
    <t>rk tv/2016/19</t>
  </si>
  <si>
    <t>transport gadzety tropem wilczym</t>
  </si>
  <si>
    <t>plakaty</t>
  </si>
  <si>
    <t>Perfekta info</t>
  </si>
  <si>
    <t>LFS Adwokaci</t>
  </si>
  <si>
    <t>obsługa prawna projektu</t>
  </si>
  <si>
    <t>Marciniak usługi gastronomiczne</t>
  </si>
  <si>
    <t>fa 301/16</t>
  </si>
  <si>
    <t>roolup</t>
  </si>
  <si>
    <t>rwe</t>
  </si>
  <si>
    <t>Fca leasing</t>
  </si>
  <si>
    <t>telefon T-Mobile</t>
  </si>
  <si>
    <t>telefon KBT</t>
  </si>
  <si>
    <t>zgn</t>
  </si>
  <si>
    <t>zgn -odsetki</t>
  </si>
  <si>
    <t>zgn -od[ady</t>
  </si>
  <si>
    <t>zgn-opłaty</t>
  </si>
  <si>
    <t>telefon Orange</t>
  </si>
  <si>
    <t>telefon orange</t>
  </si>
  <si>
    <t>telefon kbt</t>
  </si>
  <si>
    <t>zgn-opłata</t>
  </si>
  <si>
    <t>zgn-czynsz</t>
  </si>
  <si>
    <t>zgn -opłaty</t>
  </si>
  <si>
    <t>face office-biurowe</t>
  </si>
  <si>
    <t>dworczyk agnieszka-przeglad samochodu</t>
  </si>
  <si>
    <t>sochaj Mikołaj</t>
  </si>
  <si>
    <t>zwrot za paliwo</t>
  </si>
  <si>
    <t>Olga ma dostarczyc fakture -wysłano na podstawie sms zatwierdzone przez Michała</t>
  </si>
  <si>
    <t xml:space="preserve">umowa Jarosz </t>
  </si>
  <si>
    <t xml:space="preserve">obsluta TW na Dolnym Śląsku </t>
  </si>
  <si>
    <t>01.06.-31.12.</t>
  </si>
  <si>
    <t xml:space="preserve">umowa Mucha </t>
  </si>
  <si>
    <t>bilety lotnicze</t>
  </si>
  <si>
    <t>tel orange</t>
  </si>
  <si>
    <t>03,06,2015</t>
  </si>
  <si>
    <t>do odzysku</t>
  </si>
  <si>
    <t>samolot lila ukraina</t>
  </si>
  <si>
    <t>kandz Konrad Zagórski</t>
  </si>
  <si>
    <t>realizaja spotu wideo</t>
  </si>
  <si>
    <t>zgn czynsz</t>
  </si>
  <si>
    <t>jerozlimskie</t>
  </si>
  <si>
    <t>zgn energia</t>
  </si>
  <si>
    <t>zgn odpady</t>
  </si>
  <si>
    <t xml:space="preserve">czerwiec </t>
  </si>
  <si>
    <t xml:space="preserve">Piekarczyk </t>
  </si>
  <si>
    <t xml:space="preserve">Przystanek Niepodległość </t>
  </si>
  <si>
    <t>01.06.2016</t>
  </si>
  <si>
    <t xml:space="preserve">Popkiewicz </t>
  </si>
  <si>
    <t xml:space="preserve">Śliwińska </t>
  </si>
  <si>
    <t xml:space="preserve">A. Trzmiel </t>
  </si>
  <si>
    <t>bilet</t>
  </si>
  <si>
    <t xml:space="preserve">Nowa Ruda </t>
  </si>
  <si>
    <t xml:space="preserve">pomnik żołnierzy wyklętych </t>
  </si>
  <si>
    <t>Wałbrzych</t>
  </si>
  <si>
    <t>dzieci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</si>
</sst>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1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3" fillId="2" borderId="5" xfId="0" applyFont="1" applyFill="1" applyBorder="1"/>
    <xf numFmtId="4" fontId="3" fillId="2" borderId="6" xfId="0" applyNumberFormat="1" applyFont="1" applyFill="1" applyBorder="1"/>
    <xf numFmtId="4" fontId="3" fillId="2" borderId="7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" fontId="3" fillId="2" borderId="9" xfId="0" applyNumberFormat="1" applyFont="1" applyFill="1" applyBorder="1"/>
    <xf numFmtId="4" fontId="4" fillId="2" borderId="2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2" fillId="0" borderId="10" xfId="0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0" fontId="2" fillId="0" borderId="13" xfId="0" applyFont="1" applyBorder="1" applyAlignment="1">
      <alignment wrapText="1"/>
    </xf>
    <xf numFmtId="0" fontId="2" fillId="0" borderId="14" xfId="0" applyFont="1" applyBorder="1"/>
    <xf numFmtId="4" fontId="2" fillId="0" borderId="14" xfId="0" applyNumberFormat="1" applyFont="1" applyBorder="1"/>
    <xf numFmtId="4" fontId="2" fillId="0" borderId="15" xfId="0" applyNumberFormat="1" applyFont="1" applyBorder="1"/>
    <xf numFmtId="4" fontId="2" fillId="0" borderId="16" xfId="0" applyNumberFormat="1" applyFont="1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/>
    <xf numFmtId="4" fontId="2" fillId="0" borderId="19" xfId="0" applyNumberFormat="1" applyFont="1" applyBorder="1"/>
    <xf numFmtId="4" fontId="2" fillId="0" borderId="20" xfId="0" applyNumberFormat="1" applyFont="1" applyBorder="1"/>
    <xf numFmtId="0" fontId="2" fillId="0" borderId="18" xfId="0" applyFont="1" applyBorder="1" applyAlignment="1">
      <alignment wrapText="1"/>
    </xf>
    <xf numFmtId="0" fontId="2" fillId="0" borderId="19" xfId="0" applyFon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0" fontId="2" fillId="0" borderId="22" xfId="0" applyFont="1" applyBorder="1" applyAlignment="1">
      <alignment horizontal="center"/>
    </xf>
    <xf numFmtId="0" fontId="2" fillId="0" borderId="25" xfId="0" applyFont="1" applyBorder="1"/>
    <xf numFmtId="4" fontId="2" fillId="0" borderId="25" xfId="0" applyNumberFormat="1" applyFont="1" applyBorder="1"/>
    <xf numFmtId="4" fontId="2" fillId="0" borderId="26" xfId="0" applyNumberFormat="1" applyFont="1" applyBorder="1"/>
    <xf numFmtId="4" fontId="2" fillId="0" borderId="27" xfId="0" applyNumberFormat="1" applyFont="1" applyBorder="1"/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wrapText="1"/>
    </xf>
    <xf numFmtId="0" fontId="2" fillId="0" borderId="11" xfId="0" applyFont="1" applyBorder="1"/>
    <xf numFmtId="4" fontId="2" fillId="0" borderId="30" xfId="0" applyNumberFormat="1" applyFont="1" applyBorder="1"/>
    <xf numFmtId="4" fontId="2" fillId="0" borderId="31" xfId="0" applyNumberFormat="1" applyFont="1" applyBorder="1"/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wrapText="1"/>
    </xf>
    <xf numFmtId="0" fontId="2" fillId="0" borderId="24" xfId="0" applyFont="1" applyBorder="1"/>
    <xf numFmtId="4" fontId="2" fillId="0" borderId="33" xfId="0" applyNumberFormat="1" applyFont="1" applyBorder="1"/>
    <xf numFmtId="0" fontId="2" fillId="0" borderId="34" xfId="0" applyFont="1" applyBorder="1" applyAlignment="1">
      <alignment wrapText="1"/>
    </xf>
    <xf numFmtId="0" fontId="2" fillId="0" borderId="35" xfId="0" applyFont="1" applyBorder="1"/>
    <xf numFmtId="4" fontId="2" fillId="0" borderId="36" xfId="0" applyNumberFormat="1" applyFont="1" applyBorder="1"/>
    <xf numFmtId="4" fontId="2" fillId="0" borderId="37" xfId="0" applyNumberFormat="1" applyFont="1" applyBorder="1"/>
    <xf numFmtId="0" fontId="2" fillId="0" borderId="35" xfId="0" applyFont="1" applyBorder="1" applyAlignment="1">
      <alignment wrapText="1"/>
    </xf>
    <xf numFmtId="0" fontId="2" fillId="0" borderId="36" xfId="0" applyFont="1" applyBorder="1"/>
    <xf numFmtId="4" fontId="2" fillId="0" borderId="38" xfId="0" applyNumberFormat="1" applyFont="1" applyBorder="1"/>
    <xf numFmtId="4" fontId="2" fillId="0" borderId="39" xfId="0" applyNumberFormat="1" applyFont="1" applyBorder="1"/>
    <xf numFmtId="0" fontId="2" fillId="0" borderId="39" xfId="0" applyFont="1" applyBorder="1" applyAlignment="1">
      <alignment horizontal="center"/>
    </xf>
    <xf numFmtId="0" fontId="2" fillId="3" borderId="5" xfId="0" applyFont="1" applyFill="1" applyBorder="1"/>
    <xf numFmtId="4" fontId="2" fillId="3" borderId="6" xfId="0" applyNumberFormat="1" applyFont="1" applyFill="1" applyBorder="1"/>
    <xf numFmtId="0" fontId="2" fillId="3" borderId="8" xfId="0" applyFont="1" applyFill="1" applyBorder="1" applyAlignment="1">
      <alignment wrapText="1"/>
    </xf>
    <xf numFmtId="0" fontId="2" fillId="3" borderId="6" xfId="0" applyFont="1" applyFill="1" applyBorder="1"/>
    <xf numFmtId="4" fontId="2" fillId="3" borderId="9" xfId="0" applyNumberFormat="1" applyFont="1" applyFill="1" applyBorder="1"/>
    <xf numFmtId="4" fontId="2" fillId="3" borderId="2" xfId="0" applyNumberFormat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textRotation="90"/>
    </xf>
    <xf numFmtId="0" fontId="2" fillId="0" borderId="40" xfId="0" applyFont="1" applyBorder="1" applyAlignment="1">
      <alignment wrapText="1"/>
    </xf>
    <xf numFmtId="0" fontId="2" fillId="0" borderId="29" xfId="0" applyFont="1" applyBorder="1"/>
    <xf numFmtId="0" fontId="2" fillId="0" borderId="32" xfId="0" applyFont="1" applyBorder="1"/>
    <xf numFmtId="0" fontId="2" fillId="0" borderId="40" xfId="0" applyFont="1" applyBorder="1"/>
    <xf numFmtId="4" fontId="3" fillId="2" borderId="8" xfId="0" applyNumberFormat="1" applyFont="1" applyFill="1" applyBorder="1"/>
    <xf numFmtId="14" fontId="2" fillId="0" borderId="19" xfId="0" applyNumberFormat="1" applyFont="1" applyBorder="1"/>
    <xf numFmtId="0" fontId="5" fillId="0" borderId="5" xfId="0" applyFont="1" applyFill="1" applyBorder="1"/>
    <xf numFmtId="4" fontId="5" fillId="0" borderId="6" xfId="0" applyNumberFormat="1" applyFont="1" applyFill="1" applyBorder="1"/>
    <xf numFmtId="0" fontId="5" fillId="0" borderId="8" xfId="0" applyFont="1" applyFill="1" applyBorder="1" applyAlignment="1">
      <alignment wrapText="1"/>
    </xf>
    <xf numFmtId="0" fontId="5" fillId="0" borderId="6" xfId="0" applyFont="1" applyFill="1" applyBorder="1"/>
    <xf numFmtId="4" fontId="5" fillId="0" borderId="9" xfId="0" applyNumberFormat="1" applyFont="1" applyFill="1" applyBorder="1"/>
    <xf numFmtId="4" fontId="5" fillId="0" borderId="2" xfId="0" applyNumberFormat="1" applyFont="1" applyFill="1" applyBorder="1"/>
    <xf numFmtId="0" fontId="5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4" fontId="2" fillId="0" borderId="0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4" fontId="0" fillId="0" borderId="19" xfId="0" applyNumberFormat="1" applyBorder="1"/>
    <xf numFmtId="4" fontId="6" fillId="0" borderId="39" xfId="0" applyNumberFormat="1" applyFont="1" applyBorder="1"/>
    <xf numFmtId="4" fontId="6" fillId="0" borderId="22" xfId="0" applyNumberFormat="1" applyFont="1" applyBorder="1"/>
    <xf numFmtId="0" fontId="5" fillId="0" borderId="13" xfId="0" applyFont="1" applyBorder="1" applyAlignment="1">
      <alignment wrapText="1"/>
    </xf>
    <xf numFmtId="0" fontId="5" fillId="0" borderId="14" xfId="0" applyFont="1" applyBorder="1"/>
    <xf numFmtId="4" fontId="5" fillId="0" borderId="14" xfId="0" applyNumberFormat="1" applyFont="1" applyBorder="1"/>
    <xf numFmtId="4" fontId="5" fillId="0" borderId="15" xfId="0" applyNumberFormat="1" applyFont="1" applyBorder="1"/>
    <xf numFmtId="0" fontId="5" fillId="0" borderId="18" xfId="0" applyFont="1" applyBorder="1" applyAlignment="1">
      <alignment wrapText="1"/>
    </xf>
    <xf numFmtId="0" fontId="5" fillId="0" borderId="19" xfId="0" applyFont="1" applyBorder="1"/>
    <xf numFmtId="4" fontId="5" fillId="0" borderId="19" xfId="0" applyNumberFormat="1" applyFont="1" applyBorder="1"/>
    <xf numFmtId="0" fontId="5" fillId="0" borderId="35" xfId="0" applyFont="1" applyBorder="1" applyAlignment="1">
      <alignment wrapText="1"/>
    </xf>
    <xf numFmtId="0" fontId="5" fillId="0" borderId="36" xfId="0" applyFont="1" applyBorder="1"/>
    <xf numFmtId="4" fontId="5" fillId="0" borderId="36" xfId="0" applyNumberFormat="1" applyFont="1" applyBorder="1"/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/>
    <xf numFmtId="4" fontId="5" fillId="3" borderId="6" xfId="0" applyNumberFormat="1" applyFont="1" applyFill="1" applyBorder="1"/>
    <xf numFmtId="0" fontId="5" fillId="0" borderId="29" xfId="0" applyFont="1" applyBorder="1" applyAlignment="1">
      <alignment wrapText="1"/>
    </xf>
    <xf numFmtId="0" fontId="5" fillId="0" borderId="11" xfId="0" applyFont="1" applyBorder="1"/>
    <xf numFmtId="4" fontId="5" fillId="0" borderId="11" xfId="0" applyNumberFormat="1" applyFont="1" applyBorder="1"/>
    <xf numFmtId="0" fontId="5" fillId="0" borderId="32" xfId="0" applyFont="1" applyBorder="1" applyAlignment="1">
      <alignment wrapText="1"/>
    </xf>
    <xf numFmtId="0" fontId="5" fillId="0" borderId="34" xfId="0" applyFont="1" applyBorder="1" applyAlignment="1">
      <alignment wrapText="1"/>
    </xf>
    <xf numFmtId="0" fontId="5" fillId="0" borderId="25" xfId="0" applyFont="1" applyBorder="1"/>
    <xf numFmtId="4" fontId="5" fillId="0" borderId="25" xfId="0" applyNumberFormat="1" applyFont="1" applyBorder="1"/>
    <xf numFmtId="0" fontId="5" fillId="0" borderId="40" xfId="0" applyFont="1" applyBorder="1" applyAlignment="1">
      <alignment wrapText="1"/>
    </xf>
    <xf numFmtId="0" fontId="5" fillId="0" borderId="18" xfId="0" applyFont="1" applyBorder="1"/>
    <xf numFmtId="4" fontId="5" fillId="0" borderId="20" xfId="0" applyNumberFormat="1" applyFont="1" applyBorder="1"/>
    <xf numFmtId="4" fontId="5" fillId="0" borderId="21" xfId="0" applyNumberFormat="1" applyFont="1" applyBorder="1"/>
    <xf numFmtId="0" fontId="5" fillId="0" borderId="22" xfId="0" applyFont="1" applyBorder="1" applyAlignment="1">
      <alignment horizontal="center"/>
    </xf>
    <xf numFmtId="0" fontId="6" fillId="0" borderId="18" xfId="0" applyFont="1" applyBorder="1" applyAlignment="1">
      <alignment wrapText="1"/>
    </xf>
    <xf numFmtId="4" fontId="6" fillId="0" borderId="19" xfId="0" applyNumberFormat="1" applyFont="1" applyBorder="1"/>
    <xf numFmtId="4" fontId="2" fillId="2" borderId="19" xfId="0" applyNumberFormat="1" applyFont="1" applyFill="1" applyBorder="1"/>
    <xf numFmtId="4" fontId="2" fillId="2" borderId="22" xfId="0" applyNumberFormat="1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8" xfId="0" applyFont="1" applyFill="1" applyBorder="1" applyAlignment="1">
      <alignment wrapText="1"/>
    </xf>
    <xf numFmtId="4" fontId="3" fillId="2" borderId="8" xfId="0" applyNumberFormat="1" applyFont="1" applyFill="1" applyBorder="1" applyAlignment="1">
      <alignment horizontal="center"/>
    </xf>
    <xf numFmtId="4" fontId="0" fillId="0" borderId="0" xfId="0" applyNumberFormat="1"/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9" xfId="0" applyFont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0" fillId="0" borderId="19" xfId="0" applyBorder="1"/>
    <xf numFmtId="4" fontId="2" fillId="0" borderId="19" xfId="0" applyNumberFormat="1" applyFont="1" applyFill="1" applyBorder="1"/>
    <xf numFmtId="16" fontId="0" fillId="0" borderId="19" xfId="0" applyNumberFormat="1" applyBorder="1"/>
    <xf numFmtId="4" fontId="0" fillId="0" borderId="36" xfId="0" applyNumberFormat="1" applyBorder="1"/>
    <xf numFmtId="4" fontId="2" fillId="0" borderId="19" xfId="0" applyNumberFormat="1" applyFon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4" fontId="2" fillId="2" borderId="6" xfId="0" applyNumberFormat="1" applyFont="1" applyFill="1" applyBorder="1"/>
    <xf numFmtId="0" fontId="2" fillId="2" borderId="6" xfId="0" applyFont="1" applyFill="1" applyBorder="1"/>
    <xf numFmtId="4" fontId="2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4" fontId="2" fillId="4" borderId="19" xfId="0" applyNumberFormat="1" applyFont="1" applyFill="1" applyBorder="1"/>
    <xf numFmtId="4" fontId="2" fillId="4" borderId="20" xfId="0" applyNumberFormat="1" applyFont="1" applyFill="1" applyBorder="1"/>
    <xf numFmtId="0" fontId="0" fillId="4" borderId="0" xfId="0" applyFill="1"/>
    <xf numFmtId="0" fontId="2" fillId="0" borderId="19" xfId="0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11" xfId="0" applyFont="1" applyFill="1" applyBorder="1" applyAlignment="1">
      <alignment horizontal="center"/>
    </xf>
    <xf numFmtId="4" fontId="2" fillId="0" borderId="11" xfId="0" applyNumberFormat="1" applyFont="1" applyFill="1" applyBorder="1"/>
    <xf numFmtId="0" fontId="2" fillId="0" borderId="32" xfId="0" applyFont="1" applyFill="1" applyBorder="1" applyAlignment="1">
      <alignment wrapText="1"/>
    </xf>
    <xf numFmtId="0" fontId="2" fillId="0" borderId="5" xfId="0" applyFont="1" applyBorder="1"/>
    <xf numFmtId="4" fontId="2" fillId="0" borderId="9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46" xfId="0" applyFont="1" applyBorder="1"/>
    <xf numFmtId="4" fontId="2" fillId="0" borderId="47" xfId="0" applyNumberFormat="1" applyFont="1" applyBorder="1"/>
    <xf numFmtId="0" fontId="2" fillId="0" borderId="2" xfId="0" applyFont="1" applyBorder="1" applyAlignment="1">
      <alignment wrapText="1"/>
    </xf>
    <xf numFmtId="4" fontId="2" fillId="0" borderId="3" xfId="0" applyNumberFormat="1" applyFont="1" applyBorder="1"/>
    <xf numFmtId="4" fontId="2" fillId="0" borderId="47" xfId="0" applyNumberFormat="1" applyFont="1" applyFill="1" applyBorder="1"/>
    <xf numFmtId="4" fontId="2" fillId="0" borderId="49" xfId="0" applyNumberFormat="1" applyFont="1" applyBorder="1"/>
    <xf numFmtId="0" fontId="2" fillId="0" borderId="32" xfId="0" applyFont="1" applyFill="1" applyBorder="1"/>
    <xf numFmtId="0" fontId="2" fillId="0" borderId="8" xfId="0" applyFont="1" applyBorder="1"/>
    <xf numFmtId="0" fontId="5" fillId="0" borderId="2" xfId="0" applyFont="1" applyFill="1" applyBorder="1" applyAlignment="1">
      <alignment wrapText="1"/>
    </xf>
    <xf numFmtId="0" fontId="7" fillId="0" borderId="0" xfId="0" applyFont="1"/>
    <xf numFmtId="0" fontId="1" fillId="0" borderId="5" xfId="0" applyFont="1" applyBorder="1"/>
    <xf numFmtId="4" fontId="1" fillId="0" borderId="6" xfId="0" applyNumberFormat="1" applyFont="1" applyBorder="1"/>
    <xf numFmtId="0" fontId="1" fillId="0" borderId="8" xfId="0" applyFont="1" applyBorder="1" applyAlignment="1">
      <alignment wrapText="1"/>
    </xf>
    <xf numFmtId="4" fontId="1" fillId="0" borderId="2" xfId="0" applyNumberFormat="1" applyFont="1" applyBorder="1"/>
    <xf numFmtId="0" fontId="3" fillId="2" borderId="3" xfId="0" applyFont="1" applyFill="1" applyBorder="1" applyAlignment="1">
      <alignment horizontal="center"/>
    </xf>
    <xf numFmtId="0" fontId="2" fillId="0" borderId="15" xfId="0" applyFont="1" applyBorder="1"/>
    <xf numFmtId="0" fontId="2" fillId="0" borderId="21" xfId="0" applyFont="1" applyBorder="1"/>
    <xf numFmtId="0" fontId="2" fillId="0" borderId="38" xfId="0" applyFont="1" applyBorder="1"/>
    <xf numFmtId="0" fontId="2" fillId="2" borderId="9" xfId="0" applyFont="1" applyFill="1" applyBorder="1"/>
    <xf numFmtId="0" fontId="2" fillId="0" borderId="30" xfId="0" applyFont="1" applyBorder="1"/>
    <xf numFmtId="0" fontId="1" fillId="0" borderId="9" xfId="0" applyFont="1" applyBorder="1"/>
    <xf numFmtId="4" fontId="3" fillId="2" borderId="2" xfId="0" applyNumberFormat="1" applyFont="1" applyFill="1" applyBorder="1"/>
    <xf numFmtId="0" fontId="3" fillId="2" borderId="1" xfId="0" applyFont="1" applyFill="1" applyBorder="1"/>
    <xf numFmtId="4" fontId="2" fillId="0" borderId="32" xfId="0" applyNumberFormat="1" applyFont="1" applyBorder="1"/>
    <xf numFmtId="4" fontId="3" fillId="2" borderId="3" xfId="0" applyNumberFormat="1" applyFont="1" applyFill="1" applyBorder="1"/>
    <xf numFmtId="0" fontId="2" fillId="0" borderId="50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" fontId="4" fillId="2" borderId="7" xfId="0" applyNumberFormat="1" applyFont="1" applyFill="1" applyBorder="1"/>
    <xf numFmtId="0" fontId="2" fillId="0" borderId="51" xfId="0" applyFont="1" applyBorder="1" applyAlignment="1">
      <alignment horizontal="center"/>
    </xf>
    <xf numFmtId="0" fontId="0" fillId="0" borderId="53" xfId="0" applyBorder="1"/>
    <xf numFmtId="0" fontId="1" fillId="0" borderId="6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4" fontId="2" fillId="0" borderId="52" xfId="0" applyNumberFormat="1" applyFont="1" applyBorder="1"/>
    <xf numFmtId="4" fontId="2" fillId="0" borderId="53" xfId="0" applyNumberFormat="1" applyFont="1" applyBorder="1"/>
    <xf numFmtId="4" fontId="2" fillId="0" borderId="54" xfId="0" applyNumberFormat="1" applyFont="1" applyBorder="1"/>
    <xf numFmtId="4" fontId="2" fillId="0" borderId="53" xfId="0" applyNumberFormat="1" applyFont="1" applyFill="1" applyBorder="1"/>
    <xf numFmtId="4" fontId="2" fillId="0" borderId="55" xfId="0" applyNumberFormat="1" applyFont="1" applyBorder="1"/>
    <xf numFmtId="0" fontId="0" fillId="0" borderId="32" xfId="0" applyBorder="1"/>
    <xf numFmtId="4" fontId="3" fillId="2" borderId="45" xfId="0" applyNumberFormat="1" applyFont="1" applyFill="1" applyBorder="1"/>
    <xf numFmtId="4" fontId="4" fillId="2" borderId="4" xfId="0" applyNumberFormat="1" applyFont="1" applyFill="1" applyBorder="1"/>
    <xf numFmtId="0" fontId="3" fillId="2" borderId="57" xfId="0" applyFont="1" applyFill="1" applyBorder="1"/>
    <xf numFmtId="4" fontId="3" fillId="2" borderId="56" xfId="0" applyNumberFormat="1" applyFont="1" applyFill="1" applyBorder="1"/>
    <xf numFmtId="4" fontId="3" fillId="2" borderId="58" xfId="0" applyNumberFormat="1" applyFont="1" applyFill="1" applyBorder="1"/>
    <xf numFmtId="0" fontId="1" fillId="2" borderId="17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4" fontId="4" fillId="2" borderId="17" xfId="0" applyNumberFormat="1" applyFont="1" applyFill="1" applyBorder="1"/>
    <xf numFmtId="0" fontId="3" fillId="2" borderId="17" xfId="0" applyFont="1" applyFill="1" applyBorder="1" applyAlignment="1">
      <alignment horizontal="center"/>
    </xf>
    <xf numFmtId="0" fontId="2" fillId="0" borderId="13" xfId="0" applyFont="1" applyBorder="1"/>
    <xf numFmtId="4" fontId="2" fillId="0" borderId="60" xfId="0" applyNumberFormat="1" applyFont="1" applyBorder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2" fillId="0" borderId="31" xfId="0" applyFont="1" applyBorder="1"/>
    <xf numFmtId="0" fontId="2" fillId="0" borderId="22" xfId="0" applyFont="1" applyBorder="1"/>
    <xf numFmtId="0" fontId="2" fillId="0" borderId="39" xfId="0" applyFont="1" applyBorder="1"/>
    <xf numFmtId="0" fontId="2" fillId="2" borderId="2" xfId="0" applyFont="1" applyFill="1" applyBorder="1"/>
    <xf numFmtId="0" fontId="2" fillId="0" borderId="27" xfId="0" applyFont="1" applyBorder="1"/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4" fontId="4" fillId="2" borderId="1" xfId="0" applyNumberFormat="1" applyFont="1" applyFill="1" applyBorder="1"/>
    <xf numFmtId="4" fontId="2" fillId="0" borderId="41" xfId="0" applyNumberFormat="1" applyFont="1" applyBorder="1"/>
    <xf numFmtId="4" fontId="2" fillId="0" borderId="42" xfId="0" applyNumberFormat="1" applyFont="1" applyBorder="1"/>
    <xf numFmtId="4" fontId="2" fillId="0" borderId="42" xfId="0" applyNumberFormat="1" applyFont="1" applyFill="1" applyBorder="1"/>
    <xf numFmtId="4" fontId="2" fillId="0" borderId="43" xfId="0" applyNumberFormat="1" applyFont="1" applyBorder="1"/>
    <xf numFmtId="4" fontId="2" fillId="0" borderId="9" xfId="0" applyNumberFormat="1" applyFont="1" applyBorder="1" applyAlignment="1">
      <alignment horizontal="center"/>
    </xf>
    <xf numFmtId="4" fontId="5" fillId="3" borderId="15" xfId="0" applyNumberFormat="1" applyFont="1" applyFill="1" applyBorder="1"/>
    <xf numFmtId="4" fontId="0" fillId="0" borderId="11" xfId="0" applyNumberFormat="1" applyBorder="1"/>
    <xf numFmtId="4" fontId="1" fillId="0" borderId="8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7" fillId="3" borderId="5" xfId="0" applyNumberFormat="1" applyFont="1" applyFill="1" applyBorder="1"/>
    <xf numFmtId="4" fontId="7" fillId="3" borderId="7" xfId="0" applyNumberFormat="1" applyFont="1" applyFill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35" xfId="0" applyFont="1" applyBorder="1" applyAlignment="1">
      <alignment horizontal="left" wrapText="1"/>
    </xf>
    <xf numFmtId="0" fontId="2" fillId="0" borderId="29" xfId="0" applyFont="1" applyFill="1" applyBorder="1" applyAlignment="1">
      <alignment horizontal="left" wrapText="1"/>
    </xf>
    <xf numFmtId="0" fontId="2" fillId="0" borderId="40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0" xfId="0" applyAlignment="1">
      <alignment horizontal="left"/>
    </xf>
    <xf numFmtId="0" fontId="2" fillId="0" borderId="32" xfId="0" applyFont="1" applyFill="1" applyBorder="1" applyAlignment="1">
      <alignment horizontal="left" wrapText="1"/>
    </xf>
    <xf numFmtId="0" fontId="2" fillId="0" borderId="4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 wrapText="1"/>
    </xf>
    <xf numFmtId="0" fontId="2" fillId="0" borderId="48" xfId="0" applyFont="1" applyFill="1" applyBorder="1" applyAlignment="1">
      <alignment horizontal="left" wrapText="1"/>
    </xf>
    <xf numFmtId="0" fontId="2" fillId="0" borderId="47" xfId="0" applyFont="1" applyFill="1" applyBorder="1" applyAlignment="1">
      <alignment horizontal="center"/>
    </xf>
    <xf numFmtId="0" fontId="2" fillId="0" borderId="29" xfId="0" applyFont="1" applyBorder="1" applyAlignment="1">
      <alignment horizontal="left" wrapText="1"/>
    </xf>
    <xf numFmtId="0" fontId="2" fillId="0" borderId="11" xfId="0" applyFont="1" applyBorder="1" applyAlignment="1">
      <alignment horizontal="center"/>
    </xf>
    <xf numFmtId="14" fontId="0" fillId="0" borderId="0" xfId="0" applyNumberFormat="1"/>
    <xf numFmtId="4" fontId="2" fillId="2" borderId="53" xfId="0" applyNumberFormat="1" applyFont="1" applyFill="1" applyBorder="1"/>
    <xf numFmtId="4" fontId="2" fillId="2" borderId="16" xfId="0" applyNumberFormat="1" applyFont="1" applyFill="1" applyBorder="1"/>
    <xf numFmtId="4" fontId="2" fillId="2" borderId="39" xfId="0" applyNumberFormat="1" applyFont="1" applyFill="1" applyBorder="1"/>
    <xf numFmtId="0" fontId="0" fillId="2" borderId="0" xfId="0" applyFill="1"/>
    <xf numFmtId="4" fontId="2" fillId="2" borderId="31" xfId="0" applyNumberFormat="1" applyFont="1" applyFill="1" applyBorder="1"/>
    <xf numFmtId="4" fontId="0" fillId="2" borderId="19" xfId="0" applyNumberFormat="1" applyFill="1" applyBorder="1" applyAlignment="1">
      <alignment horizontal="center"/>
    </xf>
    <xf numFmtId="14" fontId="2" fillId="0" borderId="3" xfId="0" applyNumberFormat="1" applyFont="1" applyBorder="1"/>
    <xf numFmtId="14" fontId="2" fillId="0" borderId="19" xfId="0" applyNumberFormat="1" applyFont="1" applyBorder="1" applyAlignment="1">
      <alignment horizontal="center"/>
    </xf>
    <xf numFmtId="17" fontId="0" fillId="0" borderId="0" xfId="0" applyNumberFormat="1"/>
    <xf numFmtId="0" fontId="2" fillId="0" borderId="18" xfId="0" applyNumberFormat="1" applyFont="1" applyBorder="1"/>
    <xf numFmtId="0" fontId="2" fillId="4" borderId="18" xfId="0" applyNumberFormat="1" applyFont="1" applyFill="1" applyBorder="1"/>
    <xf numFmtId="0" fontId="2" fillId="0" borderId="35" xfId="0" applyNumberFormat="1" applyFont="1" applyBorder="1"/>
    <xf numFmtId="17" fontId="2" fillId="4" borderId="18" xfId="0" applyNumberFormat="1" applyFont="1" applyFill="1" applyBorder="1"/>
    <xf numFmtId="17" fontId="2" fillId="0" borderId="10" xfId="0" applyNumberFormat="1" applyFont="1" applyBorder="1"/>
    <xf numFmtId="4" fontId="2" fillId="2" borderId="42" xfId="0" applyNumberFormat="1" applyFont="1" applyFill="1" applyBorder="1"/>
    <xf numFmtId="4" fontId="2" fillId="2" borderId="41" xfId="0" applyNumberFormat="1" applyFont="1" applyFill="1" applyBorder="1"/>
    <xf numFmtId="14" fontId="6" fillId="0" borderId="19" xfId="0" applyNumberFormat="1" applyFont="1" applyBorder="1" applyAlignment="1">
      <alignment horizontal="center"/>
    </xf>
    <xf numFmtId="14" fontId="2" fillId="0" borderId="19" xfId="0" applyNumberFormat="1" applyFont="1" applyFill="1" applyBorder="1" applyAlignment="1">
      <alignment horizontal="center"/>
    </xf>
    <xf numFmtId="14" fontId="2" fillId="0" borderId="32" xfId="0" applyNumberFormat="1" applyFont="1" applyFill="1" applyBorder="1" applyAlignment="1">
      <alignment wrapText="1"/>
    </xf>
    <xf numFmtId="14" fontId="2" fillId="0" borderId="14" xfId="0" applyNumberFormat="1" applyFont="1" applyBorder="1" applyAlignment="1">
      <alignment horizontal="center"/>
    </xf>
    <xf numFmtId="4" fontId="2" fillId="2" borderId="19" xfId="0" applyNumberFormat="1" applyFont="1" applyFill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5" fillId="5" borderId="5" xfId="0" applyFont="1" applyFill="1" applyBorder="1"/>
    <xf numFmtId="4" fontId="2" fillId="5" borderId="19" xfId="0" applyNumberFormat="1" applyFont="1" applyFill="1" applyBorder="1"/>
    <xf numFmtId="0" fontId="2" fillId="5" borderId="18" xfId="0" applyFont="1" applyFill="1" applyBorder="1"/>
    <xf numFmtId="4" fontId="2" fillId="5" borderId="20" xfId="0" applyNumberFormat="1" applyFont="1" applyFill="1" applyBorder="1"/>
    <xf numFmtId="0" fontId="2" fillId="5" borderId="10" xfId="0" applyFont="1" applyFill="1" applyBorder="1"/>
    <xf numFmtId="4" fontId="2" fillId="5" borderId="11" xfId="0" applyNumberFormat="1" applyFont="1" applyFill="1" applyBorder="1"/>
    <xf numFmtId="4" fontId="2" fillId="5" borderId="12" xfId="0" applyNumberFormat="1" applyFont="1" applyFill="1" applyBorder="1"/>
    <xf numFmtId="14" fontId="2" fillId="5" borderId="19" xfId="0" applyNumberFormat="1" applyFont="1" applyFill="1" applyBorder="1"/>
    <xf numFmtId="4" fontId="2" fillId="5" borderId="21" xfId="0" applyNumberFormat="1" applyFont="1" applyFill="1" applyBorder="1"/>
    <xf numFmtId="0" fontId="2" fillId="0" borderId="2" xfId="0" applyFont="1" applyFill="1" applyBorder="1" applyAlignment="1">
      <alignment wrapText="1"/>
    </xf>
    <xf numFmtId="4" fontId="2" fillId="0" borderId="2" xfId="0" applyNumberFormat="1" applyFont="1" applyFill="1" applyBorder="1"/>
    <xf numFmtId="0" fontId="0" fillId="0" borderId="0" xfId="0" applyFill="1"/>
    <xf numFmtId="4" fontId="2" fillId="0" borderId="52" xfId="0" applyNumberFormat="1" applyFont="1" applyFill="1" applyBorder="1"/>
    <xf numFmtId="4" fontId="2" fillId="0" borderId="54" xfId="0" applyNumberFormat="1" applyFont="1" applyFill="1" applyBorder="1"/>
    <xf numFmtId="4" fontId="5" fillId="0" borderId="4" xfId="0" applyNumberFormat="1" applyFont="1" applyFill="1" applyBorder="1"/>
    <xf numFmtId="4" fontId="2" fillId="0" borderId="55" xfId="0" applyNumberFormat="1" applyFont="1" applyFill="1" applyBorder="1"/>
    <xf numFmtId="4" fontId="2" fillId="0" borderId="4" xfId="0" applyNumberFormat="1" applyFont="1" applyFill="1" applyBorder="1"/>
    <xf numFmtId="0" fontId="2" fillId="0" borderId="2" xfId="0" applyFont="1" applyFill="1" applyBorder="1"/>
    <xf numFmtId="14" fontId="2" fillId="0" borderId="2" xfId="0" applyNumberFormat="1" applyFont="1" applyFill="1" applyBorder="1"/>
    <xf numFmtId="0" fontId="5" fillId="0" borderId="2" xfId="0" applyFont="1" applyFill="1" applyBorder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4" fontId="0" fillId="0" borderId="2" xfId="0" applyNumberFormat="1" applyFill="1" applyBorder="1"/>
    <xf numFmtId="4" fontId="2" fillId="2" borderId="59" xfId="0" applyNumberFormat="1" applyFont="1" applyFill="1" applyBorder="1"/>
    <xf numFmtId="4" fontId="2" fillId="2" borderId="32" xfId="0" applyNumberFormat="1" applyFont="1" applyFill="1" applyBorder="1"/>
    <xf numFmtId="4" fontId="2" fillId="2" borderId="40" xfId="0" applyNumberFormat="1" applyFont="1" applyFill="1" applyBorder="1"/>
    <xf numFmtId="4" fontId="2" fillId="2" borderId="29" xfId="0" applyNumberFormat="1" applyFont="1" applyFill="1" applyBorder="1"/>
    <xf numFmtId="0" fontId="0" fillId="2" borderId="32" xfId="0" applyFill="1" applyBorder="1"/>
    <xf numFmtId="4" fontId="2" fillId="2" borderId="4" xfId="0" applyNumberFormat="1" applyFont="1" applyFill="1" applyBorder="1"/>
    <xf numFmtId="0" fontId="0" fillId="0" borderId="2" xfId="0" applyFill="1" applyBorder="1"/>
    <xf numFmtId="0" fontId="9" fillId="0" borderId="2" xfId="0" applyFont="1" applyFill="1" applyBorder="1"/>
    <xf numFmtId="0" fontId="8" fillId="0" borderId="2" xfId="0" applyFont="1" applyFill="1" applyBorder="1"/>
    <xf numFmtId="0" fontId="0" fillId="0" borderId="2" xfId="0" applyFill="1" applyBorder="1" applyAlignment="1">
      <alignment horizontal="left"/>
    </xf>
    <xf numFmtId="14" fontId="0" fillId="0" borderId="2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0" fontId="2" fillId="0" borderId="2" xfId="0" applyFont="1" applyFill="1" applyBorder="1" applyAlignment="1">
      <alignment horizontal="left" wrapText="1"/>
    </xf>
    <xf numFmtId="0" fontId="1" fillId="0" borderId="17" xfId="0" applyFont="1" applyBorder="1" applyAlignment="1">
      <alignment horizontal="center" vertical="center" textRotation="90"/>
    </xf>
    <xf numFmtId="0" fontId="1" fillId="0" borderId="23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workbookViewId="0">
      <selection activeCell="H31" sqref="H30:H31"/>
    </sheetView>
  </sheetViews>
  <sheetFormatPr defaultRowHeight="15.75" x14ac:dyDescent="0.25"/>
  <cols>
    <col min="1" max="1" width="33.85546875" style="4" bestFit="1" customWidth="1"/>
    <col min="2" max="2" width="13.7109375" style="5" customWidth="1"/>
    <col min="3" max="3" width="12.42578125" style="5" customWidth="1"/>
    <col min="4" max="4" width="14.7109375" style="5" customWidth="1"/>
    <col min="5" max="5" width="48.140625" style="4" customWidth="1"/>
    <col min="6" max="6" width="17" style="4" customWidth="1"/>
    <col min="7" max="7" width="17.28515625" style="5" customWidth="1"/>
    <col min="8" max="8" width="18.140625" style="5" customWidth="1"/>
    <col min="9" max="9" width="19.28515625" style="5" customWidth="1"/>
    <col min="10" max="10" width="20.28515625" style="5" customWidth="1"/>
    <col min="11" max="11" width="15" style="6" customWidth="1"/>
    <col min="12" max="16384" width="9.140625" style="4"/>
  </cols>
  <sheetData>
    <row r="2" spans="1:12" s="2" customFormat="1" x14ac:dyDescent="0.25">
      <c r="A2" s="1" t="s">
        <v>0</v>
      </c>
      <c r="B2" s="1"/>
      <c r="C2" s="1"/>
      <c r="D2" s="1"/>
      <c r="G2" s="1"/>
      <c r="H2" s="1"/>
      <c r="I2" s="1"/>
      <c r="J2" s="1"/>
      <c r="K2" s="3"/>
    </row>
    <row r="4" spans="1:12" ht="16.5" thickBot="1" x14ac:dyDescent="0.3"/>
    <row r="5" spans="1:12" s="3" customFormat="1" ht="16.5" thickBot="1" x14ac:dyDescent="0.3">
      <c r="A5" s="7" t="s">
        <v>1</v>
      </c>
      <c r="B5" s="8" t="s">
        <v>2</v>
      </c>
      <c r="C5" s="9" t="s">
        <v>3</v>
      </c>
      <c r="D5" s="10" t="s">
        <v>4</v>
      </c>
      <c r="E5" s="11" t="s">
        <v>5</v>
      </c>
      <c r="F5" s="7" t="s">
        <v>6</v>
      </c>
      <c r="G5" s="8" t="s">
        <v>2</v>
      </c>
      <c r="H5" s="9" t="s">
        <v>3</v>
      </c>
      <c r="I5" s="12" t="s">
        <v>4</v>
      </c>
      <c r="J5" s="8" t="s">
        <v>7</v>
      </c>
    </row>
    <row r="6" spans="1:12" s="21" customFormat="1" ht="16.5" thickBot="1" x14ac:dyDescent="0.3">
      <c r="A6" s="13" t="s">
        <v>8</v>
      </c>
      <c r="B6" s="14">
        <f>SUM(B7:B24)</f>
        <v>202875.77000000002</v>
      </c>
      <c r="C6" s="14">
        <f>SUM(C7:C24)</f>
        <v>37936.120000000003</v>
      </c>
      <c r="D6" s="15">
        <f>SUM(D7:D24)</f>
        <v>164939.65</v>
      </c>
      <c r="E6" s="16" t="s">
        <v>9</v>
      </c>
      <c r="F6" s="17" t="s">
        <v>10</v>
      </c>
      <c r="G6" s="14">
        <f>SUM(G7:G24)</f>
        <v>135255.46</v>
      </c>
      <c r="H6" s="14">
        <f t="shared" ref="H6" si="0">SUM(H7:H24)</f>
        <v>6418.34</v>
      </c>
      <c r="I6" s="18">
        <f>SUM(I7:I24)</f>
        <v>128837.12</v>
      </c>
      <c r="J6" s="19">
        <f>SUM(D6-G6+H6)</f>
        <v>36102.53</v>
      </c>
      <c r="K6" s="20" t="s">
        <v>11</v>
      </c>
    </row>
    <row r="7" spans="1:12" ht="16.5" thickBot="1" x14ac:dyDescent="0.3">
      <c r="A7" s="22" t="s">
        <v>45</v>
      </c>
      <c r="B7" s="23">
        <v>25633.200000000001</v>
      </c>
      <c r="C7" s="23">
        <v>4793.2</v>
      </c>
      <c r="D7" s="24">
        <v>20840</v>
      </c>
      <c r="E7" s="93" t="s">
        <v>12</v>
      </c>
      <c r="F7" s="94" t="s">
        <v>13</v>
      </c>
      <c r="G7" s="95">
        <v>504.3</v>
      </c>
      <c r="H7" s="95">
        <v>94.3</v>
      </c>
      <c r="I7" s="96">
        <f>SUM(G7-H7)</f>
        <v>410</v>
      </c>
      <c r="J7" s="29"/>
      <c r="K7" s="30" t="s">
        <v>14</v>
      </c>
      <c r="L7" s="315" t="s">
        <v>15</v>
      </c>
    </row>
    <row r="8" spans="1:12" ht="16.5" thickBot="1" x14ac:dyDescent="0.3">
      <c r="A8" s="31" t="s">
        <v>46</v>
      </c>
      <c r="B8" s="32">
        <v>25953</v>
      </c>
      <c r="C8" s="32">
        <v>4853</v>
      </c>
      <c r="D8" s="33">
        <v>21100</v>
      </c>
      <c r="E8" s="97" t="s">
        <v>16</v>
      </c>
      <c r="F8" s="98" t="s">
        <v>17</v>
      </c>
      <c r="G8" s="99">
        <v>842.55</v>
      </c>
      <c r="H8" s="99">
        <v>157.55000000000001</v>
      </c>
      <c r="I8" s="96">
        <f t="shared" ref="I8:I24" si="1">SUM(G8-H8)</f>
        <v>685</v>
      </c>
      <c r="J8" s="37"/>
      <c r="K8" s="38" t="s">
        <v>18</v>
      </c>
      <c r="L8" s="316"/>
    </row>
    <row r="9" spans="1:12" ht="16.5" thickBot="1" x14ac:dyDescent="0.3">
      <c r="A9" s="31" t="s">
        <v>47</v>
      </c>
      <c r="B9" s="32">
        <v>80000</v>
      </c>
      <c r="C9" s="32">
        <v>14959.35</v>
      </c>
      <c r="D9" s="33">
        <f>B9-C9</f>
        <v>65040.65</v>
      </c>
      <c r="E9" s="97" t="s">
        <v>16</v>
      </c>
      <c r="F9" s="98" t="s">
        <v>19</v>
      </c>
      <c r="G9" s="99">
        <v>9298.7999999999993</v>
      </c>
      <c r="H9" s="99">
        <v>1738.8</v>
      </c>
      <c r="I9" s="96">
        <f t="shared" si="1"/>
        <v>7559.9999999999991</v>
      </c>
      <c r="J9" s="37"/>
      <c r="K9" s="38" t="s">
        <v>20</v>
      </c>
      <c r="L9" s="316"/>
    </row>
    <row r="10" spans="1:12" ht="32.25" thickBot="1" x14ac:dyDescent="0.3">
      <c r="A10" s="31" t="s">
        <v>48</v>
      </c>
      <c r="B10" s="32">
        <v>71289.570000000007</v>
      </c>
      <c r="C10" s="32">
        <v>13330.57</v>
      </c>
      <c r="D10" s="33">
        <v>57959</v>
      </c>
      <c r="E10" s="97" t="s">
        <v>50</v>
      </c>
      <c r="F10" s="98" t="s">
        <v>21</v>
      </c>
      <c r="G10" s="99">
        <v>584</v>
      </c>
      <c r="H10" s="99">
        <v>0</v>
      </c>
      <c r="I10" s="96">
        <f t="shared" si="1"/>
        <v>584</v>
      </c>
      <c r="J10" s="37"/>
      <c r="K10" s="38" t="s">
        <v>22</v>
      </c>
      <c r="L10" s="316"/>
    </row>
    <row r="11" spans="1:12" ht="16.5" thickBot="1" x14ac:dyDescent="0.3">
      <c r="A11" s="31"/>
      <c r="B11" s="32"/>
      <c r="C11" s="32"/>
      <c r="D11" s="33"/>
      <c r="E11" s="97" t="s">
        <v>23</v>
      </c>
      <c r="F11" s="98" t="s">
        <v>24</v>
      </c>
      <c r="G11" s="99">
        <v>1659.34</v>
      </c>
      <c r="H11" s="99">
        <v>0</v>
      </c>
      <c r="I11" s="96">
        <f t="shared" si="1"/>
        <v>1659.34</v>
      </c>
      <c r="J11" s="37"/>
      <c r="K11" s="38" t="s">
        <v>25</v>
      </c>
      <c r="L11" s="316"/>
    </row>
    <row r="12" spans="1:12" ht="32.25" thickBot="1" x14ac:dyDescent="0.3">
      <c r="A12" s="53"/>
      <c r="B12" s="54"/>
      <c r="C12" s="54"/>
      <c r="D12" s="55"/>
      <c r="E12" s="100" t="s">
        <v>26</v>
      </c>
      <c r="F12" s="101" t="s">
        <v>27</v>
      </c>
      <c r="G12" s="102">
        <v>12100</v>
      </c>
      <c r="H12" s="102">
        <v>2262.6</v>
      </c>
      <c r="I12" s="96">
        <f t="shared" si="1"/>
        <v>9837.4</v>
      </c>
      <c r="J12" s="59"/>
      <c r="K12" s="60" t="s">
        <v>28</v>
      </c>
      <c r="L12" s="316"/>
    </row>
    <row r="13" spans="1:12" ht="13.5" customHeight="1" thickBot="1" x14ac:dyDescent="0.3">
      <c r="A13" s="61"/>
      <c r="B13" s="62"/>
      <c r="C13" s="62"/>
      <c r="D13" s="62"/>
      <c r="E13" s="103"/>
      <c r="F13" s="104"/>
      <c r="G13" s="105"/>
      <c r="H13" s="105"/>
      <c r="I13" s="232">
        <f t="shared" si="1"/>
        <v>0</v>
      </c>
      <c r="J13" s="66"/>
      <c r="K13" s="67"/>
      <c r="L13" s="68"/>
    </row>
    <row r="14" spans="1:12" ht="16.5" thickBot="1" x14ac:dyDescent="0.3">
      <c r="A14" s="22"/>
      <c r="B14" s="23"/>
      <c r="C14" s="23"/>
      <c r="D14" s="24"/>
      <c r="E14" s="106" t="s">
        <v>51</v>
      </c>
      <c r="F14" s="107" t="s">
        <v>29</v>
      </c>
      <c r="G14" s="108">
        <v>2750</v>
      </c>
      <c r="H14" s="108">
        <v>0</v>
      </c>
      <c r="I14" s="96">
        <f t="shared" si="1"/>
        <v>2750</v>
      </c>
      <c r="J14" s="47"/>
      <c r="K14" s="48" t="s">
        <v>30</v>
      </c>
      <c r="L14" s="316" t="s">
        <v>49</v>
      </c>
    </row>
    <row r="15" spans="1:12" ht="16.5" thickBot="1" x14ac:dyDescent="0.3">
      <c r="A15" s="31"/>
      <c r="B15" s="32"/>
      <c r="C15" s="32"/>
      <c r="D15" s="33"/>
      <c r="E15" s="109" t="s">
        <v>31</v>
      </c>
      <c r="F15" s="98" t="s">
        <v>32</v>
      </c>
      <c r="G15" s="99">
        <v>3100</v>
      </c>
      <c r="H15" s="99">
        <v>0</v>
      </c>
      <c r="I15" s="96">
        <f t="shared" si="1"/>
        <v>3100</v>
      </c>
      <c r="J15" s="37"/>
      <c r="K15" s="38" t="s">
        <v>33</v>
      </c>
      <c r="L15" s="316"/>
    </row>
    <row r="16" spans="1:12" ht="32.25" thickBot="1" x14ac:dyDescent="0.3">
      <c r="A16" s="31"/>
      <c r="B16" s="32"/>
      <c r="C16" s="32"/>
      <c r="D16" s="33"/>
      <c r="E16" s="109" t="s">
        <v>34</v>
      </c>
      <c r="F16" s="98" t="s">
        <v>35</v>
      </c>
      <c r="G16" s="99">
        <v>5412</v>
      </c>
      <c r="H16" s="99">
        <v>1012</v>
      </c>
      <c r="I16" s="96">
        <f t="shared" si="1"/>
        <v>4400</v>
      </c>
      <c r="J16" s="92"/>
      <c r="K16" s="38" t="s">
        <v>36</v>
      </c>
      <c r="L16" s="316"/>
    </row>
    <row r="17" spans="1:12" ht="32.25" thickBot="1" x14ac:dyDescent="0.3">
      <c r="A17" s="31"/>
      <c r="B17" s="32"/>
      <c r="C17" s="32"/>
      <c r="D17" s="33"/>
      <c r="E17" s="109" t="s">
        <v>52</v>
      </c>
      <c r="F17" s="98" t="s">
        <v>37</v>
      </c>
      <c r="G17" s="99">
        <v>3690</v>
      </c>
      <c r="H17" s="99">
        <v>690</v>
      </c>
      <c r="I17" s="96">
        <f t="shared" si="1"/>
        <v>3000</v>
      </c>
      <c r="J17" s="92"/>
      <c r="K17" s="38" t="s">
        <v>38</v>
      </c>
      <c r="L17" s="316"/>
    </row>
    <row r="18" spans="1:12" ht="16.5" thickBot="1" x14ac:dyDescent="0.3">
      <c r="A18" s="31"/>
      <c r="B18" s="32"/>
      <c r="C18" s="32"/>
      <c r="D18" s="33"/>
      <c r="E18" s="109" t="s">
        <v>53</v>
      </c>
      <c r="F18" s="98" t="s">
        <v>39</v>
      </c>
      <c r="G18" s="99">
        <v>2970</v>
      </c>
      <c r="H18" s="99">
        <v>220</v>
      </c>
      <c r="I18" s="96">
        <f t="shared" si="1"/>
        <v>2750</v>
      </c>
      <c r="J18" s="37"/>
      <c r="K18" s="38" t="s">
        <v>40</v>
      </c>
      <c r="L18" s="316"/>
    </row>
    <row r="19" spans="1:12" ht="16.5" thickBot="1" x14ac:dyDescent="0.3">
      <c r="A19" s="31"/>
      <c r="B19" s="32"/>
      <c r="C19" s="32"/>
      <c r="D19" s="33"/>
      <c r="E19" s="109" t="s">
        <v>55</v>
      </c>
      <c r="F19" s="98" t="s">
        <v>41</v>
      </c>
      <c r="G19" s="99">
        <v>4673</v>
      </c>
      <c r="H19" s="99">
        <v>0</v>
      </c>
      <c r="I19" s="96">
        <f t="shared" si="1"/>
        <v>4673</v>
      </c>
      <c r="J19" s="37"/>
      <c r="K19" s="38" t="s">
        <v>42</v>
      </c>
      <c r="L19" s="316"/>
    </row>
    <row r="20" spans="1:12" ht="16.5" thickBot="1" x14ac:dyDescent="0.3">
      <c r="A20" s="53"/>
      <c r="B20" s="54"/>
      <c r="C20" s="54"/>
      <c r="D20" s="55"/>
      <c r="E20" s="110" t="s">
        <v>54</v>
      </c>
      <c r="F20" s="111" t="s">
        <v>43</v>
      </c>
      <c r="G20" s="112">
        <v>70423.12</v>
      </c>
      <c r="H20" s="112">
        <v>0</v>
      </c>
      <c r="I20" s="96">
        <f t="shared" si="1"/>
        <v>70423.12</v>
      </c>
      <c r="J20" s="42"/>
      <c r="K20" s="43" t="s">
        <v>44</v>
      </c>
      <c r="L20" s="316"/>
    </row>
    <row r="21" spans="1:12" ht="32.25" thickBot="1" x14ac:dyDescent="0.3">
      <c r="A21" s="53"/>
      <c r="B21" s="54"/>
      <c r="C21" s="54"/>
      <c r="D21" s="55"/>
      <c r="E21" s="113" t="s">
        <v>56</v>
      </c>
      <c r="F21" s="101" t="s">
        <v>57</v>
      </c>
      <c r="G21" s="102">
        <v>948.35</v>
      </c>
      <c r="H21" s="102">
        <v>0</v>
      </c>
      <c r="I21" s="96">
        <f t="shared" si="1"/>
        <v>948.35</v>
      </c>
      <c r="J21" s="59"/>
      <c r="K21" s="60" t="s">
        <v>58</v>
      </c>
      <c r="L21" s="316"/>
    </row>
    <row r="22" spans="1:12" ht="16.5" thickBot="1" x14ac:dyDescent="0.3">
      <c r="A22" s="53"/>
      <c r="B22" s="54"/>
      <c r="C22" s="54"/>
      <c r="D22" s="55"/>
      <c r="E22" s="113" t="s">
        <v>74</v>
      </c>
      <c r="F22" s="101" t="s">
        <v>75</v>
      </c>
      <c r="G22" s="102">
        <v>1300</v>
      </c>
      <c r="H22" s="102">
        <v>243.09</v>
      </c>
      <c r="I22" s="96">
        <f t="shared" si="1"/>
        <v>1056.9100000000001</v>
      </c>
      <c r="J22" s="91"/>
      <c r="K22" s="60"/>
      <c r="L22" s="316"/>
    </row>
    <row r="23" spans="1:12" ht="16.5" thickBot="1" x14ac:dyDescent="0.3">
      <c r="A23" s="53"/>
      <c r="B23" s="54"/>
      <c r="C23" s="54"/>
      <c r="D23" s="55"/>
      <c r="E23" s="69" t="s">
        <v>158</v>
      </c>
      <c r="F23" s="57"/>
      <c r="G23" s="54">
        <v>5000</v>
      </c>
      <c r="H23" s="54"/>
      <c r="I23" s="28">
        <f t="shared" si="1"/>
        <v>5000</v>
      </c>
      <c r="J23" s="59"/>
      <c r="K23" s="60"/>
      <c r="L23" s="316"/>
    </row>
    <row r="24" spans="1:12" ht="16.5" thickBot="1" x14ac:dyDescent="0.3">
      <c r="A24" s="50"/>
      <c r="B24" s="40"/>
      <c r="C24" s="40"/>
      <c r="D24" s="51"/>
      <c r="E24" s="52" t="s">
        <v>159</v>
      </c>
      <c r="F24" s="39"/>
      <c r="G24" s="40">
        <v>10000</v>
      </c>
      <c r="H24" s="40"/>
      <c r="I24" s="28">
        <f t="shared" si="1"/>
        <v>10000</v>
      </c>
      <c r="J24" s="42"/>
      <c r="K24" s="43" t="s">
        <v>160</v>
      </c>
      <c r="L24" s="317"/>
    </row>
  </sheetData>
  <mergeCells count="2">
    <mergeCell ref="L7:L12"/>
    <mergeCell ref="L14:L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9"/>
  <sheetViews>
    <sheetView workbookViewId="0">
      <selection activeCell="A5" sqref="A5:J28"/>
    </sheetView>
  </sheetViews>
  <sheetFormatPr defaultRowHeight="15" x14ac:dyDescent="0.25"/>
  <cols>
    <col min="1" max="1" width="18.140625" customWidth="1"/>
    <col min="2" max="3" width="15.28515625" customWidth="1"/>
    <col min="4" max="4" width="18.140625" customWidth="1"/>
    <col min="5" max="5" width="41.42578125" style="247" customWidth="1"/>
    <col min="6" max="6" width="15.85546875" style="131" customWidth="1"/>
    <col min="7" max="8" width="13.28515625" style="125" customWidth="1"/>
    <col min="9" max="9" width="14" style="125" customWidth="1"/>
    <col min="10" max="10" width="20" style="125" customWidth="1"/>
    <col min="11" max="11" width="14.28515625" customWidth="1"/>
    <col min="12" max="12" width="22.28515625" style="125" customWidth="1"/>
    <col min="13" max="13" width="24.140625" style="125" bestFit="1" customWidth="1"/>
  </cols>
  <sheetData>
    <row r="2" spans="1:13" ht="15.75" x14ac:dyDescent="0.25">
      <c r="A2" s="1" t="s">
        <v>59</v>
      </c>
      <c r="B2" s="1"/>
      <c r="C2" s="1"/>
      <c r="D2" s="1" t="s">
        <v>62</v>
      </c>
      <c r="E2" s="238" t="s">
        <v>220</v>
      </c>
      <c r="F2" s="3"/>
      <c r="G2" s="1"/>
      <c r="H2" s="1"/>
      <c r="I2" s="1"/>
      <c r="J2" s="1"/>
      <c r="K2" s="3"/>
    </row>
    <row r="3" spans="1:13" ht="15.75" x14ac:dyDescent="0.25">
      <c r="A3" s="4"/>
      <c r="B3" s="4"/>
      <c r="C3" s="4"/>
      <c r="D3" s="5"/>
      <c r="E3" s="239"/>
      <c r="F3" s="6"/>
      <c r="G3" s="5"/>
      <c r="H3" s="5"/>
      <c r="I3" s="5"/>
      <c r="J3" s="5"/>
      <c r="K3" s="6"/>
    </row>
    <row r="4" spans="1:13" ht="16.5" thickBot="1" x14ac:dyDescent="0.3">
      <c r="A4" s="4"/>
      <c r="B4" s="4"/>
      <c r="C4" s="4"/>
      <c r="D4" s="5"/>
      <c r="E4" s="239"/>
      <c r="F4" s="6"/>
      <c r="G4" s="5"/>
      <c r="H4" s="5"/>
      <c r="I4" s="5"/>
      <c r="J4" s="5"/>
      <c r="K4" s="6"/>
    </row>
    <row r="5" spans="1:13" ht="16.5" thickBot="1" x14ac:dyDescent="0.3">
      <c r="A5" s="7" t="s">
        <v>1</v>
      </c>
      <c r="B5" s="7" t="s">
        <v>4</v>
      </c>
      <c r="C5" s="7" t="s">
        <v>3</v>
      </c>
      <c r="D5" s="8" t="s">
        <v>2</v>
      </c>
      <c r="E5" s="11" t="s">
        <v>5</v>
      </c>
      <c r="F5" s="7" t="s">
        <v>6</v>
      </c>
      <c r="G5" s="12" t="s">
        <v>4</v>
      </c>
      <c r="H5" s="12" t="s">
        <v>3</v>
      </c>
      <c r="I5" s="8" t="s">
        <v>2</v>
      </c>
      <c r="J5" s="8" t="s">
        <v>7</v>
      </c>
      <c r="K5" s="11"/>
      <c r="L5" s="234" t="s">
        <v>156</v>
      </c>
      <c r="M5" s="235" t="s">
        <v>157</v>
      </c>
    </row>
    <row r="6" spans="1:13" ht="16.5" thickBot="1" x14ac:dyDescent="0.3">
      <c r="A6" s="13" t="s">
        <v>8</v>
      </c>
      <c r="B6" s="73">
        <f>SUM(B7:B8)</f>
        <v>408373.98</v>
      </c>
      <c r="C6" s="73">
        <v>91626.02</v>
      </c>
      <c r="D6" s="14">
        <f>SUM(D7:D8)</f>
        <v>500000</v>
      </c>
      <c r="E6" s="16" t="s">
        <v>9</v>
      </c>
      <c r="F6" s="17" t="s">
        <v>10</v>
      </c>
      <c r="G6" s="124">
        <f>SUM(G7:G29)</f>
        <v>410416.24</v>
      </c>
      <c r="H6" s="124">
        <f>SUM(H7:H29)</f>
        <v>89661.8</v>
      </c>
      <c r="I6" s="124">
        <f>SUM(I7:I29)</f>
        <v>500078.04000000004</v>
      </c>
      <c r="J6" s="19">
        <f>SUM(D6-I6)</f>
        <v>-78.040000000037253</v>
      </c>
      <c r="K6" s="85" t="s">
        <v>61</v>
      </c>
      <c r="L6" s="236">
        <f>SUM(L7:L30)</f>
        <v>408762.58</v>
      </c>
      <c r="M6" s="237">
        <f>SUM(D6-L6)</f>
        <v>91237.419999999984</v>
      </c>
    </row>
    <row r="7" spans="1:13" ht="16.5" thickBot="1" x14ac:dyDescent="0.3">
      <c r="A7" s="13" t="s">
        <v>8</v>
      </c>
      <c r="B7" s="70">
        <v>10000</v>
      </c>
      <c r="C7" s="70"/>
      <c r="D7" s="23">
        <v>10000</v>
      </c>
      <c r="E7" s="240" t="s">
        <v>60</v>
      </c>
      <c r="F7" s="126" t="s">
        <v>71</v>
      </c>
      <c r="G7" s="27">
        <v>100000</v>
      </c>
      <c r="H7" s="27">
        <v>23000</v>
      </c>
      <c r="I7" s="27">
        <f>SUM(G7+H7)</f>
        <v>123000</v>
      </c>
      <c r="J7" s="257"/>
      <c r="K7" s="86"/>
      <c r="L7" s="233">
        <v>123000</v>
      </c>
      <c r="M7" s="233"/>
    </row>
    <row r="8" spans="1:13" ht="16.5" thickBot="1" x14ac:dyDescent="0.3">
      <c r="A8" s="31"/>
      <c r="B8" s="71">
        <v>398373.98</v>
      </c>
      <c r="C8" s="71">
        <v>91626.02</v>
      </c>
      <c r="D8" s="32">
        <v>490000</v>
      </c>
      <c r="E8" s="241" t="s">
        <v>204</v>
      </c>
      <c r="F8" s="127" t="s">
        <v>67</v>
      </c>
      <c r="G8" s="32">
        <v>876</v>
      </c>
      <c r="H8" s="32">
        <v>0</v>
      </c>
      <c r="I8" s="27">
        <f t="shared" ref="I8:I27" si="0">SUM(G8+H8)</f>
        <v>876</v>
      </c>
      <c r="J8" s="121"/>
      <c r="K8" s="87"/>
      <c r="L8" s="90">
        <v>876</v>
      </c>
      <c r="M8" s="90"/>
    </row>
    <row r="9" spans="1:13" ht="16.5" thickBot="1" x14ac:dyDescent="0.3">
      <c r="A9" s="31"/>
      <c r="B9" s="71"/>
      <c r="C9" s="71"/>
      <c r="D9" s="32"/>
      <c r="E9" s="241" t="s">
        <v>60</v>
      </c>
      <c r="F9" s="127" t="s">
        <v>155</v>
      </c>
      <c r="G9" s="32">
        <v>50000</v>
      </c>
      <c r="H9" s="32">
        <v>11500</v>
      </c>
      <c r="I9" s="27">
        <f t="shared" si="0"/>
        <v>61500</v>
      </c>
      <c r="J9" s="121"/>
      <c r="K9" s="87"/>
      <c r="L9" s="90">
        <v>61500</v>
      </c>
      <c r="M9" s="90"/>
    </row>
    <row r="10" spans="1:13" ht="16.5" thickBot="1" x14ac:dyDescent="0.3">
      <c r="A10" s="31"/>
      <c r="B10" s="71"/>
      <c r="C10" s="71"/>
      <c r="D10" s="32"/>
      <c r="E10" s="241" t="s">
        <v>177</v>
      </c>
      <c r="F10" s="127" t="s">
        <v>178</v>
      </c>
      <c r="G10" s="32">
        <v>24000</v>
      </c>
      <c r="H10" s="32">
        <v>5520</v>
      </c>
      <c r="I10" s="27">
        <f t="shared" si="0"/>
        <v>29520</v>
      </c>
      <c r="J10" s="121"/>
      <c r="K10" s="87"/>
      <c r="L10" s="90">
        <v>29520</v>
      </c>
      <c r="M10" s="90"/>
    </row>
    <row r="11" spans="1:13" ht="16.5" thickBot="1" x14ac:dyDescent="0.3">
      <c r="A11" s="53"/>
      <c r="B11" s="72"/>
      <c r="C11" s="72"/>
      <c r="D11" s="54"/>
      <c r="E11" s="242" t="s">
        <v>205</v>
      </c>
      <c r="F11" s="129" t="s">
        <v>181</v>
      </c>
      <c r="G11" s="54">
        <v>1752</v>
      </c>
      <c r="H11" s="54"/>
      <c r="I11" s="27">
        <f t="shared" si="0"/>
        <v>1752</v>
      </c>
      <c r="J11" s="258"/>
      <c r="K11" s="88"/>
      <c r="L11" s="137">
        <v>1752</v>
      </c>
      <c r="M11" s="90"/>
    </row>
    <row r="12" spans="1:13" ht="16.5" thickBot="1" x14ac:dyDescent="0.3">
      <c r="A12" s="151"/>
      <c r="B12" s="164"/>
      <c r="C12" s="164"/>
      <c r="D12" s="135"/>
      <c r="E12" s="248" t="s">
        <v>198</v>
      </c>
      <c r="F12" s="150" t="s">
        <v>188</v>
      </c>
      <c r="G12" s="135">
        <v>876</v>
      </c>
      <c r="H12" s="135"/>
      <c r="I12" s="27">
        <f t="shared" si="0"/>
        <v>876</v>
      </c>
      <c r="J12" s="121"/>
      <c r="K12" s="249"/>
      <c r="L12" s="90">
        <v>876</v>
      </c>
      <c r="M12" s="90"/>
    </row>
    <row r="13" spans="1:13" ht="16.5" thickBot="1" x14ac:dyDescent="0.3">
      <c r="A13" s="22"/>
      <c r="B13" s="70"/>
      <c r="C13" s="70"/>
      <c r="D13" s="23"/>
      <c r="E13" s="243" t="s">
        <v>197</v>
      </c>
      <c r="F13" s="152"/>
      <c r="G13" s="153">
        <v>1752</v>
      </c>
      <c r="H13" s="153"/>
      <c r="I13" s="27">
        <f t="shared" si="0"/>
        <v>1752</v>
      </c>
      <c r="J13" s="260"/>
      <c r="K13" s="89"/>
      <c r="L13" s="233">
        <v>1752</v>
      </c>
      <c r="M13" s="90"/>
    </row>
    <row r="14" spans="1:13" ht="16.5" thickBot="1" x14ac:dyDescent="0.3">
      <c r="A14" s="31"/>
      <c r="B14" s="71"/>
      <c r="C14" s="71"/>
      <c r="D14" s="32"/>
      <c r="E14" s="250"/>
      <c r="F14" s="130"/>
      <c r="G14" s="120"/>
      <c r="H14" s="120"/>
      <c r="I14" s="27"/>
      <c r="J14" s="256"/>
      <c r="K14" s="87"/>
      <c r="L14" s="90">
        <v>1752</v>
      </c>
      <c r="M14" s="90"/>
    </row>
    <row r="15" spans="1:13" ht="16.5" thickBot="1" x14ac:dyDescent="0.3">
      <c r="A15" s="31"/>
      <c r="B15" s="71"/>
      <c r="C15" s="71"/>
      <c r="D15" s="32"/>
      <c r="E15" s="251" t="s">
        <v>199</v>
      </c>
      <c r="F15" s="252" t="s">
        <v>292</v>
      </c>
      <c r="G15" s="162">
        <v>876</v>
      </c>
      <c r="H15" s="162"/>
      <c r="I15" s="27">
        <f t="shared" si="0"/>
        <v>876</v>
      </c>
      <c r="J15" s="121"/>
      <c r="K15" s="87"/>
      <c r="L15" s="90">
        <v>876</v>
      </c>
      <c r="M15" s="90"/>
    </row>
    <row r="16" spans="1:13" ht="16.5" thickBot="1" x14ac:dyDescent="0.3">
      <c r="A16" s="31"/>
      <c r="B16" s="71"/>
      <c r="C16" s="71"/>
      <c r="D16" s="32"/>
      <c r="E16" s="253" t="s">
        <v>201</v>
      </c>
      <c r="F16" s="254" t="s">
        <v>202</v>
      </c>
      <c r="G16" s="23">
        <v>63072.800000000003</v>
      </c>
      <c r="H16" s="23">
        <v>14506.74</v>
      </c>
      <c r="I16" s="27">
        <f t="shared" si="0"/>
        <v>77579.540000000008</v>
      </c>
      <c r="J16" s="121"/>
      <c r="K16" s="87"/>
      <c r="L16" s="90">
        <v>123000</v>
      </c>
      <c r="M16" s="90"/>
    </row>
    <row r="17" spans="1:13" ht="16.5" thickBot="1" x14ac:dyDescent="0.3">
      <c r="A17" s="53"/>
      <c r="B17" s="72"/>
      <c r="C17" s="72"/>
      <c r="D17" s="54"/>
      <c r="E17" s="244" t="s">
        <v>250</v>
      </c>
      <c r="F17" s="129" t="s">
        <v>246</v>
      </c>
      <c r="G17" s="54">
        <v>2900</v>
      </c>
      <c r="H17" s="54">
        <v>667</v>
      </c>
      <c r="I17" s="27">
        <f t="shared" si="0"/>
        <v>3567</v>
      </c>
      <c r="J17" s="258"/>
      <c r="K17" s="88"/>
      <c r="L17" s="137">
        <v>3567</v>
      </c>
      <c r="M17" s="137"/>
    </row>
    <row r="18" spans="1:13" ht="16.5" thickBot="1" x14ac:dyDescent="0.3">
      <c r="A18" s="53"/>
      <c r="B18" s="72"/>
      <c r="C18" s="72"/>
      <c r="D18" s="58"/>
      <c r="E18" s="245" t="s">
        <v>251</v>
      </c>
      <c r="F18" s="127" t="s">
        <v>246</v>
      </c>
      <c r="G18" s="138">
        <v>21000</v>
      </c>
      <c r="H18" s="138">
        <v>4830</v>
      </c>
      <c r="I18" s="27">
        <f t="shared" si="0"/>
        <v>25830</v>
      </c>
      <c r="J18" s="276"/>
      <c r="K18" s="127"/>
      <c r="L18" s="139">
        <v>13053.43</v>
      </c>
      <c r="M18" s="139"/>
    </row>
    <row r="19" spans="1:13" ht="16.5" thickBot="1" x14ac:dyDescent="0.3">
      <c r="E19" s="246" t="s">
        <v>313</v>
      </c>
      <c r="F19" s="140" t="s">
        <v>314</v>
      </c>
      <c r="G19" s="139">
        <v>5405</v>
      </c>
      <c r="H19" s="139">
        <v>1243.1500000000001</v>
      </c>
      <c r="I19" s="27">
        <f t="shared" si="0"/>
        <v>6648.15</v>
      </c>
      <c r="J19" s="139"/>
      <c r="K19" s="140"/>
      <c r="L19" s="139">
        <v>6648.15</v>
      </c>
      <c r="M19" s="139"/>
    </row>
    <row r="20" spans="1:13" ht="16.5" thickBot="1" x14ac:dyDescent="0.3">
      <c r="E20" s="246" t="s">
        <v>317</v>
      </c>
      <c r="F20" s="140" t="s">
        <v>314</v>
      </c>
      <c r="G20" s="139">
        <v>28260</v>
      </c>
      <c r="H20" s="139">
        <v>6499.8</v>
      </c>
      <c r="I20" s="27">
        <f t="shared" si="0"/>
        <v>34759.800000000003</v>
      </c>
      <c r="J20" s="261"/>
      <c r="K20" s="140"/>
      <c r="L20" s="139">
        <v>34759.800000000003</v>
      </c>
      <c r="M20" s="139"/>
    </row>
    <row r="21" spans="1:13" ht="16.5" thickBot="1" x14ac:dyDescent="0.3">
      <c r="E21" s="246" t="s">
        <v>337</v>
      </c>
      <c r="F21" s="140" t="s">
        <v>338</v>
      </c>
      <c r="G21" s="139">
        <v>2460</v>
      </c>
      <c r="H21" s="139">
        <v>565.79999999999995</v>
      </c>
      <c r="I21" s="27">
        <f t="shared" si="0"/>
        <v>3025.8</v>
      </c>
      <c r="J21" s="261"/>
      <c r="K21" s="140"/>
      <c r="L21" s="139">
        <v>3025.8</v>
      </c>
      <c r="M21" s="139"/>
    </row>
    <row r="22" spans="1:13" ht="16.5" thickBot="1" x14ac:dyDescent="0.3">
      <c r="E22" s="246" t="s">
        <v>339</v>
      </c>
      <c r="F22" s="140" t="s">
        <v>338</v>
      </c>
      <c r="G22" s="139">
        <v>2280</v>
      </c>
      <c r="H22" s="139">
        <v>524.4</v>
      </c>
      <c r="I22" s="27">
        <f t="shared" si="0"/>
        <v>2804.4</v>
      </c>
      <c r="J22" s="261"/>
      <c r="K22" s="140"/>
      <c r="L22" s="139">
        <v>2804.4</v>
      </c>
      <c r="M22" s="139"/>
    </row>
    <row r="23" spans="1:13" ht="16.5" thickBot="1" x14ac:dyDescent="0.3">
      <c r="E23" s="160" t="s">
        <v>356</v>
      </c>
      <c r="F23" s="262">
        <v>42428</v>
      </c>
      <c r="G23" s="161">
        <v>29300</v>
      </c>
      <c r="H23" s="161">
        <v>6739</v>
      </c>
      <c r="I23" s="27">
        <f t="shared" si="0"/>
        <v>36039</v>
      </c>
      <c r="J23" s="145"/>
      <c r="K23" s="140"/>
      <c r="L23" s="139"/>
      <c r="M23" s="139"/>
    </row>
    <row r="24" spans="1:13" ht="16.5" thickBot="1" x14ac:dyDescent="0.3">
      <c r="E24" s="246" t="s">
        <v>389</v>
      </c>
      <c r="F24" s="277">
        <v>42428</v>
      </c>
      <c r="G24" s="139">
        <v>15015</v>
      </c>
      <c r="H24" s="139">
        <v>4485</v>
      </c>
      <c r="I24" s="27">
        <f t="shared" si="0"/>
        <v>19500</v>
      </c>
      <c r="J24" s="139"/>
      <c r="K24" s="140"/>
      <c r="L24" s="139"/>
      <c r="M24" s="139"/>
    </row>
    <row r="25" spans="1:13" ht="16.5" thickBot="1" x14ac:dyDescent="0.3">
      <c r="E25" s="246" t="s">
        <v>322</v>
      </c>
      <c r="F25" s="277">
        <v>42427</v>
      </c>
      <c r="G25" s="139">
        <v>21367.05</v>
      </c>
      <c r="H25" s="139">
        <v>2846</v>
      </c>
      <c r="I25" s="27">
        <f t="shared" si="0"/>
        <v>24213.05</v>
      </c>
      <c r="J25" s="139"/>
      <c r="K25" s="140"/>
      <c r="L25" s="139"/>
      <c r="M25" s="139"/>
    </row>
    <row r="26" spans="1:13" ht="16.5" thickBot="1" x14ac:dyDescent="0.3">
      <c r="E26" s="246" t="s">
        <v>390</v>
      </c>
      <c r="F26" s="277">
        <v>42415</v>
      </c>
      <c r="G26" s="139">
        <v>21679.67</v>
      </c>
      <c r="H26" s="139">
        <v>5331.33</v>
      </c>
      <c r="I26" s="27">
        <f t="shared" si="0"/>
        <v>27011</v>
      </c>
      <c r="J26" s="139"/>
      <c r="K26" s="140"/>
      <c r="L26" s="139"/>
      <c r="M26" s="139"/>
    </row>
    <row r="27" spans="1:13" ht="16.5" thickBot="1" x14ac:dyDescent="0.3">
      <c r="E27" s="246" t="s">
        <v>335</v>
      </c>
      <c r="F27" s="277">
        <v>42429</v>
      </c>
      <c r="G27" s="139">
        <v>17544.72</v>
      </c>
      <c r="H27" s="139">
        <v>1403.58</v>
      </c>
      <c r="I27" s="27">
        <f t="shared" si="0"/>
        <v>18948.300000000003</v>
      </c>
      <c r="J27" s="139"/>
      <c r="K27" s="140"/>
      <c r="L27" s="139"/>
      <c r="M27" s="139"/>
    </row>
    <row r="28" spans="1:13" ht="16.5" thickBot="1" x14ac:dyDescent="0.3">
      <c r="E28" s="246"/>
      <c r="F28" s="277"/>
      <c r="G28" s="139"/>
      <c r="H28" s="139"/>
      <c r="I28" s="27"/>
      <c r="J28" s="139"/>
      <c r="K28" s="140"/>
      <c r="L28" s="139"/>
      <c r="M28" s="139"/>
    </row>
    <row r="29" spans="1:13" ht="15.75" x14ac:dyDescent="0.25">
      <c r="E29" s="246"/>
      <c r="F29" s="140"/>
      <c r="G29" s="139"/>
      <c r="H29" s="139"/>
      <c r="I29" s="27"/>
      <c r="J29" s="139"/>
      <c r="K29" s="140"/>
      <c r="L29" s="139"/>
      <c r="M29" s="139"/>
    </row>
  </sheetData>
  <pageMargins left="0.7" right="0.7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2"/>
  <sheetViews>
    <sheetView workbookViewId="0">
      <selection activeCell="A3" sqref="A3:E22"/>
    </sheetView>
  </sheetViews>
  <sheetFormatPr defaultRowHeight="15" x14ac:dyDescent="0.25"/>
  <cols>
    <col min="1" max="1" width="21.42578125" customWidth="1"/>
    <col min="2" max="2" width="12.85546875" customWidth="1"/>
    <col min="3" max="3" width="16.28515625" customWidth="1"/>
    <col min="4" max="4" width="16.85546875" customWidth="1"/>
    <col min="5" max="5" width="14.5703125" customWidth="1"/>
    <col min="6" max="6" width="23.28515625" customWidth="1"/>
    <col min="7" max="7" width="11.28515625" bestFit="1" customWidth="1"/>
  </cols>
  <sheetData>
    <row r="3" spans="1:7" ht="15.75" x14ac:dyDescent="0.25">
      <c r="A3" s="1"/>
      <c r="B3" s="1"/>
      <c r="C3" s="2" t="s">
        <v>265</v>
      </c>
      <c r="D3" s="2" t="s">
        <v>266</v>
      </c>
      <c r="E3" s="1"/>
      <c r="F3" s="1"/>
      <c r="G3" s="3"/>
    </row>
    <row r="4" spans="1:7" ht="15.75" x14ac:dyDescent="0.25">
      <c r="A4" s="4"/>
      <c r="B4" s="5"/>
      <c r="C4" s="4"/>
      <c r="D4" s="4"/>
      <c r="E4" s="5"/>
      <c r="F4" s="5"/>
      <c r="G4" s="6"/>
    </row>
    <row r="5" spans="1:7" ht="16.5" thickBot="1" x14ac:dyDescent="0.3">
      <c r="A5" s="4"/>
      <c r="B5" s="5"/>
      <c r="C5" s="4"/>
      <c r="D5" s="4"/>
      <c r="E5" s="5"/>
      <c r="F5" s="5"/>
      <c r="G5" s="6"/>
    </row>
    <row r="6" spans="1:7" ht="16.5" thickBot="1" x14ac:dyDescent="0.3">
      <c r="A6" s="7" t="s">
        <v>1</v>
      </c>
      <c r="B6" s="8" t="s">
        <v>2</v>
      </c>
      <c r="C6" s="11" t="s">
        <v>5</v>
      </c>
      <c r="D6" s="7" t="s">
        <v>6</v>
      </c>
      <c r="E6" s="8" t="s">
        <v>2</v>
      </c>
      <c r="F6" s="8" t="s">
        <v>7</v>
      </c>
      <c r="G6" s="3"/>
    </row>
    <row r="7" spans="1:7" ht="63.75" thickBot="1" x14ac:dyDescent="0.3">
      <c r="A7" s="13"/>
      <c r="B7" s="14">
        <v>8000</v>
      </c>
      <c r="C7" s="141" t="s">
        <v>263</v>
      </c>
      <c r="D7" s="172" t="s">
        <v>10</v>
      </c>
      <c r="E7" s="179">
        <f>SUM(E8:E13)</f>
        <v>8000</v>
      </c>
      <c r="F7" s="19">
        <f>SUM(B7-E7)</f>
        <v>0</v>
      </c>
      <c r="G7" s="20" t="s">
        <v>11</v>
      </c>
    </row>
    <row r="8" spans="1:7" ht="31.5" x14ac:dyDescent="0.25">
      <c r="A8" s="22"/>
      <c r="B8" s="23"/>
      <c r="C8" s="25" t="s">
        <v>304</v>
      </c>
      <c r="D8" s="173" t="s">
        <v>295</v>
      </c>
      <c r="E8" s="29">
        <v>4920</v>
      </c>
      <c r="F8" s="29"/>
      <c r="G8" s="30"/>
    </row>
    <row r="9" spans="1:7" ht="31.5" x14ac:dyDescent="0.25">
      <c r="A9" s="31"/>
      <c r="B9" s="32"/>
      <c r="C9" s="34" t="s">
        <v>342</v>
      </c>
      <c r="D9" s="174" t="s">
        <v>274</v>
      </c>
      <c r="E9" s="37">
        <v>3080</v>
      </c>
      <c r="F9" s="37"/>
      <c r="G9" s="38"/>
    </row>
    <row r="10" spans="1:7" ht="15.75" x14ac:dyDescent="0.25">
      <c r="A10" s="31"/>
      <c r="B10" s="32"/>
      <c r="C10" s="34"/>
      <c r="D10" s="174"/>
      <c r="E10" s="37"/>
      <c r="F10" s="37"/>
      <c r="G10" s="38"/>
    </row>
    <row r="11" spans="1:7" ht="15.75" x14ac:dyDescent="0.25">
      <c r="A11" s="31"/>
      <c r="B11" s="32"/>
      <c r="C11" s="34"/>
      <c r="D11" s="174"/>
      <c r="E11" s="37"/>
      <c r="F11" s="37"/>
      <c r="G11" s="38"/>
    </row>
    <row r="12" spans="1:7" ht="15.75" x14ac:dyDescent="0.25">
      <c r="A12" s="31"/>
      <c r="B12" s="32"/>
      <c r="C12" s="34"/>
      <c r="D12" s="174"/>
      <c r="E12" s="37"/>
      <c r="F12" s="37"/>
      <c r="G12" s="38"/>
    </row>
    <row r="13" spans="1:7" ht="16.5" thickBot="1" x14ac:dyDescent="0.3">
      <c r="A13" s="53"/>
      <c r="B13" s="54"/>
      <c r="C13" s="56"/>
      <c r="D13" s="175"/>
      <c r="E13" s="59"/>
      <c r="F13" s="59"/>
      <c r="G13" s="60"/>
    </row>
    <row r="14" spans="1:7" ht="32.25" thickBot="1" x14ac:dyDescent="0.3">
      <c r="A14" s="142"/>
      <c r="B14" s="143">
        <v>12000</v>
      </c>
      <c r="C14" s="123" t="s">
        <v>264</v>
      </c>
      <c r="D14" s="176"/>
      <c r="E14" s="145">
        <f>SUM(E15:E21)</f>
        <v>12000</v>
      </c>
      <c r="F14" s="145">
        <f>SUM(B14-E14)</f>
        <v>0</v>
      </c>
      <c r="G14" s="146"/>
    </row>
    <row r="15" spans="1:7" ht="15.75" x14ac:dyDescent="0.25">
      <c r="A15" s="22"/>
      <c r="B15" s="23"/>
      <c r="C15" s="44"/>
      <c r="D15" s="177"/>
      <c r="E15" s="47"/>
      <c r="F15" s="47"/>
      <c r="G15" s="48"/>
    </row>
    <row r="16" spans="1:7" ht="31.5" x14ac:dyDescent="0.25">
      <c r="A16" s="31"/>
      <c r="B16" s="32"/>
      <c r="C16" s="49" t="s">
        <v>327</v>
      </c>
      <c r="D16" s="174" t="s">
        <v>328</v>
      </c>
      <c r="E16" s="37">
        <v>12000</v>
      </c>
      <c r="F16" s="37"/>
      <c r="G16" s="38"/>
    </row>
    <row r="17" spans="1:7" ht="15.75" x14ac:dyDescent="0.25">
      <c r="A17" s="31"/>
      <c r="B17" s="32"/>
      <c r="C17" s="49"/>
      <c r="D17" s="174"/>
      <c r="E17" s="37"/>
      <c r="F17" s="37"/>
      <c r="G17" s="38"/>
    </row>
    <row r="18" spans="1:7" ht="15.75" x14ac:dyDescent="0.25">
      <c r="A18" s="31"/>
      <c r="B18" s="32"/>
      <c r="C18" s="49"/>
      <c r="D18" s="174"/>
      <c r="E18" s="37"/>
      <c r="F18" s="37"/>
      <c r="G18" s="38"/>
    </row>
    <row r="19" spans="1:7" ht="15.75" x14ac:dyDescent="0.25">
      <c r="A19" s="31"/>
      <c r="B19" s="32"/>
      <c r="C19" s="49"/>
      <c r="D19" s="174"/>
      <c r="E19" s="37"/>
      <c r="F19" s="37"/>
      <c r="G19" s="38"/>
    </row>
    <row r="20" spans="1:7" ht="15.75" x14ac:dyDescent="0.25">
      <c r="A20" s="31"/>
      <c r="B20" s="32"/>
      <c r="C20" s="49"/>
      <c r="D20" s="174"/>
      <c r="E20" s="37"/>
      <c r="F20" s="37"/>
      <c r="G20" s="38"/>
    </row>
    <row r="21" spans="1:7" ht="16.5" thickBot="1" x14ac:dyDescent="0.3">
      <c r="A21" s="53"/>
      <c r="B21" s="54"/>
      <c r="C21" s="69"/>
      <c r="D21" s="175"/>
      <c r="E21" s="59"/>
      <c r="F21" s="59"/>
      <c r="G21" s="60"/>
    </row>
    <row r="22" spans="1:7" s="167" customFormat="1" ht="16.5" thickBot="1" x14ac:dyDescent="0.3">
      <c r="A22" s="168"/>
      <c r="B22" s="169"/>
      <c r="C22" s="170"/>
      <c r="D22" s="178" t="s">
        <v>10</v>
      </c>
      <c r="E22" s="171">
        <f>SUM(E7:E21)/2</f>
        <v>20000</v>
      </c>
      <c r="F22" s="171"/>
      <c r="G22" s="11"/>
    </row>
  </sheetData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7"/>
  <sheetViews>
    <sheetView topLeftCell="A4" workbookViewId="0">
      <selection activeCell="E12" sqref="E12"/>
    </sheetView>
  </sheetViews>
  <sheetFormatPr defaultRowHeight="15" x14ac:dyDescent="0.25"/>
  <cols>
    <col min="1" max="1" width="6" customWidth="1"/>
    <col min="2" max="2" width="17.28515625" bestFit="1" customWidth="1"/>
    <col min="3" max="3" width="14.7109375" customWidth="1"/>
    <col min="4" max="4" width="13.42578125" customWidth="1"/>
    <col min="5" max="5" width="17" customWidth="1"/>
    <col min="6" max="6" width="24.140625" customWidth="1"/>
    <col min="7" max="7" width="17.28515625" customWidth="1"/>
    <col min="8" max="8" width="17" customWidth="1"/>
    <col min="9" max="9" width="14.5703125" customWidth="1"/>
    <col min="10" max="10" width="13.42578125" customWidth="1"/>
    <col min="11" max="11" width="19.140625" customWidth="1"/>
    <col min="12" max="12" width="11.28515625" bestFit="1" customWidth="1"/>
  </cols>
  <sheetData>
    <row r="2" spans="1:12" x14ac:dyDescent="0.25">
      <c r="A2" t="s">
        <v>63</v>
      </c>
    </row>
    <row r="4" spans="1:12" ht="15.75" thickBot="1" x14ac:dyDescent="0.3"/>
    <row r="5" spans="1:12" ht="16.5" thickBot="1" x14ac:dyDescent="0.3">
      <c r="B5" s="7" t="s">
        <v>1</v>
      </c>
      <c r="C5" s="8" t="s">
        <v>4</v>
      </c>
      <c r="D5" s="9" t="s">
        <v>3</v>
      </c>
      <c r="E5" s="10" t="s">
        <v>2</v>
      </c>
      <c r="F5" s="7" t="s">
        <v>5</v>
      </c>
      <c r="G5" s="193" t="s">
        <v>6</v>
      </c>
      <c r="H5" s="9" t="s">
        <v>4</v>
      </c>
      <c r="I5" s="194" t="s">
        <v>3</v>
      </c>
      <c r="J5" s="9" t="s">
        <v>2</v>
      </c>
      <c r="K5" s="195" t="s">
        <v>7</v>
      </c>
      <c r="L5" s="3"/>
    </row>
    <row r="6" spans="1:12" ht="16.5" thickBot="1" x14ac:dyDescent="0.3">
      <c r="B6" s="180" t="s">
        <v>8</v>
      </c>
      <c r="C6" s="14">
        <f>SUM(C7:C23)</f>
        <v>326643.82</v>
      </c>
      <c r="D6" s="182">
        <f>SUM(D7:D23)</f>
        <v>26134.500000000004</v>
      </c>
      <c r="E6" s="14">
        <f>SUM(E7:E23)</f>
        <v>352778.31999999995</v>
      </c>
      <c r="F6" s="184" t="s">
        <v>9</v>
      </c>
      <c r="G6" s="189" t="s">
        <v>10</v>
      </c>
      <c r="H6" s="182">
        <f>SUM(H7:H34)</f>
        <v>99170.54</v>
      </c>
      <c r="I6" s="182">
        <f>SUM(I7:I34)</f>
        <v>11755.78</v>
      </c>
      <c r="J6" s="182">
        <f>SUM(J7:J34)</f>
        <v>110926.31999999999</v>
      </c>
      <c r="K6" s="190">
        <f>SUM(E6-J6)</f>
        <v>241851.99999999994</v>
      </c>
      <c r="L6" s="185" t="s">
        <v>11</v>
      </c>
    </row>
    <row r="7" spans="1:12" ht="48" thickBot="1" x14ac:dyDescent="0.3">
      <c r="B7" s="295" t="s">
        <v>116</v>
      </c>
      <c r="C7" s="288">
        <v>8055.54</v>
      </c>
      <c r="D7" s="288">
        <v>644.44000000000005</v>
      </c>
      <c r="E7" s="288">
        <f>SUM(C7+D7)</f>
        <v>8699.98</v>
      </c>
      <c r="F7" s="287" t="s">
        <v>207</v>
      </c>
      <c r="G7" s="295" t="s">
        <v>181</v>
      </c>
      <c r="H7" s="288">
        <v>593</v>
      </c>
      <c r="I7" s="288"/>
      <c r="J7" s="288">
        <f>SUM(H7+I7)</f>
        <v>593</v>
      </c>
      <c r="K7" s="302"/>
      <c r="L7" s="191"/>
    </row>
    <row r="8" spans="1:12" ht="48" thickBot="1" x14ac:dyDescent="0.3">
      <c r="B8" s="295" t="s">
        <v>117</v>
      </c>
      <c r="C8" s="288">
        <v>88537.94</v>
      </c>
      <c r="D8" s="288">
        <v>7086.04</v>
      </c>
      <c r="E8" s="288">
        <f t="shared" ref="E8:E11" si="0">SUM(C8+D8)</f>
        <v>95623.98</v>
      </c>
      <c r="F8" s="287" t="s">
        <v>206</v>
      </c>
      <c r="G8" s="295" t="s">
        <v>274</v>
      </c>
      <c r="H8" s="288">
        <v>593</v>
      </c>
      <c r="I8" s="288"/>
      <c r="J8" s="288">
        <f t="shared" ref="J8:J47" si="1">SUM(H8+I8)</f>
        <v>593</v>
      </c>
      <c r="K8" s="303"/>
      <c r="L8" s="186"/>
    </row>
    <row r="9" spans="1:12" ht="48" thickBot="1" x14ac:dyDescent="0.3">
      <c r="B9" s="295" t="s">
        <v>210</v>
      </c>
      <c r="C9" s="288">
        <v>87044</v>
      </c>
      <c r="D9" s="288">
        <v>6963.52</v>
      </c>
      <c r="E9" s="288">
        <f t="shared" si="0"/>
        <v>94007.52</v>
      </c>
      <c r="F9" s="287" t="s">
        <v>208</v>
      </c>
      <c r="G9" s="295"/>
      <c r="H9" s="288">
        <v>593</v>
      </c>
      <c r="I9" s="288"/>
      <c r="J9" s="288">
        <f t="shared" si="1"/>
        <v>593</v>
      </c>
      <c r="K9" s="303"/>
      <c r="L9" s="186"/>
    </row>
    <row r="10" spans="1:12" ht="48" thickBot="1" x14ac:dyDescent="0.3">
      <c r="B10" s="295" t="s">
        <v>387</v>
      </c>
      <c r="C10" s="288">
        <v>114696.16</v>
      </c>
      <c r="D10" s="288">
        <v>9175.69</v>
      </c>
      <c r="E10" s="288">
        <f t="shared" si="0"/>
        <v>123871.85</v>
      </c>
      <c r="F10" s="287" t="s">
        <v>209</v>
      </c>
      <c r="G10" s="295" t="s">
        <v>200</v>
      </c>
      <c r="H10" s="288">
        <v>2336</v>
      </c>
      <c r="I10" s="288"/>
      <c r="J10" s="288">
        <f t="shared" si="1"/>
        <v>2336</v>
      </c>
      <c r="K10" s="303"/>
      <c r="L10" s="186"/>
    </row>
    <row r="11" spans="1:12" ht="48" thickBot="1" x14ac:dyDescent="0.3">
      <c r="B11" s="295" t="s">
        <v>388</v>
      </c>
      <c r="C11" s="288">
        <v>28310.18</v>
      </c>
      <c r="D11" s="288">
        <v>2264.81</v>
      </c>
      <c r="E11" s="288">
        <f t="shared" si="0"/>
        <v>30574.99</v>
      </c>
      <c r="F11" s="287" t="s">
        <v>209</v>
      </c>
      <c r="G11" s="296">
        <v>42443</v>
      </c>
      <c r="H11" s="288">
        <v>2336</v>
      </c>
      <c r="I11" s="288"/>
      <c r="J11" s="288">
        <f t="shared" si="1"/>
        <v>2336</v>
      </c>
      <c r="K11" s="303"/>
      <c r="L11" s="186"/>
    </row>
    <row r="12" spans="1:12" ht="48" thickBot="1" x14ac:dyDescent="0.3">
      <c r="B12" s="295"/>
      <c r="C12" s="288"/>
      <c r="D12" s="288"/>
      <c r="E12" s="288"/>
      <c r="F12" s="287" t="s">
        <v>209</v>
      </c>
      <c r="G12" s="295" t="s">
        <v>246</v>
      </c>
      <c r="H12" s="288">
        <v>4000</v>
      </c>
      <c r="I12" s="288"/>
      <c r="J12" s="288">
        <f t="shared" si="1"/>
        <v>4000</v>
      </c>
      <c r="K12" s="303"/>
      <c r="L12" s="186"/>
    </row>
    <row r="13" spans="1:12" ht="16.5" thickBot="1" x14ac:dyDescent="0.3">
      <c r="B13" s="295"/>
      <c r="C13" s="288"/>
      <c r="D13" s="288"/>
      <c r="E13" s="288"/>
      <c r="F13" s="287" t="s">
        <v>259</v>
      </c>
      <c r="G13" s="295" t="s">
        <v>258</v>
      </c>
      <c r="H13" s="288">
        <v>141.57</v>
      </c>
      <c r="I13" s="288">
        <v>32.56</v>
      </c>
      <c r="J13" s="288">
        <f t="shared" si="1"/>
        <v>174.13</v>
      </c>
      <c r="K13" s="304"/>
      <c r="L13" s="187"/>
    </row>
    <row r="14" spans="1:12" ht="16.5" thickBot="1" x14ac:dyDescent="0.3">
      <c r="B14" s="295"/>
      <c r="C14" s="288"/>
      <c r="D14" s="288"/>
      <c r="E14" s="288"/>
      <c r="F14" s="287" t="s">
        <v>260</v>
      </c>
      <c r="G14" s="295" t="s">
        <v>258</v>
      </c>
      <c r="H14" s="288">
        <v>2000</v>
      </c>
      <c r="I14" s="288">
        <v>460</v>
      </c>
      <c r="J14" s="288">
        <f t="shared" si="1"/>
        <v>2460</v>
      </c>
      <c r="K14" s="303"/>
      <c r="L14" s="196"/>
    </row>
    <row r="15" spans="1:12" ht="32.25" thickBot="1" x14ac:dyDescent="0.3">
      <c r="B15" s="295"/>
      <c r="C15" s="288"/>
      <c r="D15" s="288"/>
      <c r="E15" s="288"/>
      <c r="F15" s="287" t="s">
        <v>277</v>
      </c>
      <c r="G15" s="295" t="s">
        <v>276</v>
      </c>
      <c r="H15" s="288">
        <v>3734.07</v>
      </c>
      <c r="I15" s="288"/>
      <c r="J15" s="288">
        <f t="shared" si="1"/>
        <v>3734.07</v>
      </c>
      <c r="K15" s="305"/>
      <c r="L15" s="188"/>
    </row>
    <row r="16" spans="1:12" ht="32.25" thickBot="1" x14ac:dyDescent="0.3">
      <c r="B16" s="295"/>
      <c r="C16" s="288"/>
      <c r="D16" s="288"/>
      <c r="E16" s="288"/>
      <c r="F16" s="287" t="s">
        <v>294</v>
      </c>
      <c r="G16" s="295" t="s">
        <v>295</v>
      </c>
      <c r="H16" s="288">
        <v>467</v>
      </c>
      <c r="I16" s="288"/>
      <c r="J16" s="288">
        <f t="shared" si="1"/>
        <v>467</v>
      </c>
      <c r="K16" s="303"/>
      <c r="L16" s="186"/>
    </row>
    <row r="17" spans="2:12" ht="32.25" thickBot="1" x14ac:dyDescent="0.3">
      <c r="B17" s="295"/>
      <c r="C17" s="288"/>
      <c r="D17" s="288"/>
      <c r="E17" s="288"/>
      <c r="F17" s="287" t="s">
        <v>296</v>
      </c>
      <c r="G17" s="295" t="s">
        <v>295</v>
      </c>
      <c r="H17" s="288">
        <v>2963.74</v>
      </c>
      <c r="I17" s="288"/>
      <c r="J17" s="288">
        <f t="shared" si="1"/>
        <v>2963.74</v>
      </c>
      <c r="K17" s="181"/>
      <c r="L17" s="186"/>
    </row>
    <row r="18" spans="2:12" ht="48" thickBot="1" x14ac:dyDescent="0.3">
      <c r="B18" s="295"/>
      <c r="C18" s="288"/>
      <c r="D18" s="288"/>
      <c r="E18" s="288"/>
      <c r="F18" s="287" t="s">
        <v>298</v>
      </c>
      <c r="G18" s="295"/>
      <c r="H18" s="288">
        <v>9346</v>
      </c>
      <c r="I18" s="288"/>
      <c r="J18" s="288">
        <f t="shared" si="1"/>
        <v>9346</v>
      </c>
      <c r="K18" s="303"/>
      <c r="L18" s="186"/>
    </row>
    <row r="19" spans="2:12" ht="63.75" thickBot="1" x14ac:dyDescent="0.3">
      <c r="B19" s="295"/>
      <c r="C19" s="288"/>
      <c r="D19" s="288"/>
      <c r="E19" s="288"/>
      <c r="F19" s="287" t="s">
        <v>223</v>
      </c>
      <c r="G19" s="299" t="s">
        <v>222</v>
      </c>
      <c r="H19" s="288">
        <v>1650</v>
      </c>
      <c r="I19" s="288">
        <v>0</v>
      </c>
      <c r="J19" s="288">
        <f t="shared" si="1"/>
        <v>1650</v>
      </c>
      <c r="K19" s="303"/>
      <c r="L19" s="186"/>
    </row>
    <row r="20" spans="2:12" ht="16.5" thickBot="1" x14ac:dyDescent="0.3">
      <c r="B20" s="295"/>
      <c r="C20" s="288"/>
      <c r="D20" s="288"/>
      <c r="E20" s="288"/>
      <c r="F20" s="287" t="s">
        <v>326</v>
      </c>
      <c r="G20" s="295" t="s">
        <v>314</v>
      </c>
      <c r="H20" s="288">
        <v>1000</v>
      </c>
      <c r="I20" s="288"/>
      <c r="J20" s="288">
        <f t="shared" si="1"/>
        <v>1000</v>
      </c>
      <c r="K20" s="303"/>
      <c r="L20" s="186"/>
    </row>
    <row r="21" spans="2:12" ht="16.5" thickBot="1" x14ac:dyDescent="0.3">
      <c r="B21" s="295"/>
      <c r="C21" s="288"/>
      <c r="D21" s="288"/>
      <c r="E21" s="288"/>
      <c r="F21" s="287" t="s">
        <v>335</v>
      </c>
      <c r="G21" s="295" t="s">
        <v>330</v>
      </c>
      <c r="H21" s="288">
        <v>17544.72</v>
      </c>
      <c r="I21" s="288">
        <v>1403.58</v>
      </c>
      <c r="J21" s="288">
        <f t="shared" si="1"/>
        <v>18948.300000000003</v>
      </c>
      <c r="K21" s="181"/>
      <c r="L21" s="186"/>
    </row>
    <row r="22" spans="2:12" ht="48" thickBot="1" x14ac:dyDescent="0.3">
      <c r="B22" s="295"/>
      <c r="C22" s="288"/>
      <c r="D22" s="288"/>
      <c r="E22" s="288"/>
      <c r="F22" s="287" t="s">
        <v>343</v>
      </c>
      <c r="G22" s="295" t="s">
        <v>248</v>
      </c>
      <c r="H22" s="288">
        <v>2737.9</v>
      </c>
      <c r="I22" s="288"/>
      <c r="J22" s="288">
        <f t="shared" si="1"/>
        <v>2737.9</v>
      </c>
      <c r="K22" s="181"/>
      <c r="L22" s="186"/>
    </row>
    <row r="23" spans="2:12" ht="32.25" thickBot="1" x14ac:dyDescent="0.3">
      <c r="B23" s="308"/>
      <c r="C23" s="308"/>
      <c r="D23" s="308"/>
      <c r="E23" s="308"/>
      <c r="F23" s="287" t="s">
        <v>347</v>
      </c>
      <c r="G23" s="295" t="s">
        <v>348</v>
      </c>
      <c r="H23" s="288">
        <v>2113</v>
      </c>
      <c r="I23" s="308">
        <v>485.99</v>
      </c>
      <c r="J23" s="288">
        <f t="shared" si="1"/>
        <v>2598.9899999999998</v>
      </c>
      <c r="K23" s="203"/>
      <c r="L23" s="192"/>
    </row>
    <row r="24" spans="2:12" ht="16.5" thickBot="1" x14ac:dyDescent="0.3">
      <c r="B24" s="308"/>
      <c r="C24" s="308"/>
      <c r="D24" s="308"/>
      <c r="E24" s="308"/>
      <c r="F24" s="308" t="s">
        <v>353</v>
      </c>
      <c r="G24" s="301">
        <v>42429</v>
      </c>
      <c r="H24" s="308">
        <v>8900</v>
      </c>
      <c r="I24" s="308">
        <v>2047</v>
      </c>
      <c r="J24" s="288">
        <f t="shared" si="1"/>
        <v>10947</v>
      </c>
      <c r="K24" s="306"/>
      <c r="L24" s="192"/>
    </row>
    <row r="25" spans="2:12" ht="16.5" thickBot="1" x14ac:dyDescent="0.3">
      <c r="B25" s="308"/>
      <c r="C25" s="308"/>
      <c r="D25" s="308"/>
      <c r="E25" s="308"/>
      <c r="F25" s="287" t="s">
        <v>315</v>
      </c>
      <c r="G25" s="295" t="s">
        <v>274</v>
      </c>
      <c r="H25" s="288">
        <v>59.78</v>
      </c>
      <c r="I25" s="308"/>
      <c r="J25" s="288">
        <f t="shared" si="1"/>
        <v>59.78</v>
      </c>
      <c r="K25" s="306"/>
      <c r="L25" s="192"/>
    </row>
    <row r="26" spans="2:12" ht="32.25" thickBot="1" x14ac:dyDescent="0.3">
      <c r="B26" s="308"/>
      <c r="C26" s="308"/>
      <c r="D26" s="308"/>
      <c r="E26" s="308"/>
      <c r="F26" s="287" t="s">
        <v>356</v>
      </c>
      <c r="G26" s="296">
        <v>42428</v>
      </c>
      <c r="H26" s="288">
        <v>29300</v>
      </c>
      <c r="I26" s="288">
        <v>6739</v>
      </c>
      <c r="J26" s="288">
        <f t="shared" si="1"/>
        <v>36039</v>
      </c>
      <c r="K26" s="307"/>
      <c r="L26" s="192"/>
    </row>
    <row r="27" spans="2:12" ht="16.5" thickBot="1" x14ac:dyDescent="0.3">
      <c r="B27" s="308"/>
      <c r="C27" s="308"/>
      <c r="D27" s="308"/>
      <c r="E27" s="308"/>
      <c r="F27" s="308" t="s">
        <v>357</v>
      </c>
      <c r="G27" s="301">
        <v>42428</v>
      </c>
      <c r="H27" s="308">
        <v>2720</v>
      </c>
      <c r="I27" s="308"/>
      <c r="J27" s="288">
        <f t="shared" si="1"/>
        <v>2720</v>
      </c>
      <c r="K27" s="306"/>
      <c r="L27" s="192"/>
    </row>
    <row r="28" spans="2:12" ht="16.5" thickBot="1" x14ac:dyDescent="0.3">
      <c r="B28" s="308"/>
      <c r="C28" s="308"/>
      <c r="D28" s="308"/>
      <c r="E28" s="308"/>
      <c r="F28" s="308" t="s">
        <v>359</v>
      </c>
      <c r="G28" s="301">
        <v>42459</v>
      </c>
      <c r="H28" s="308">
        <v>1000</v>
      </c>
      <c r="I28" s="308">
        <v>230</v>
      </c>
      <c r="J28" s="288">
        <f t="shared" si="1"/>
        <v>1230</v>
      </c>
      <c r="K28" s="306"/>
      <c r="L28" s="192"/>
    </row>
    <row r="29" spans="2:12" ht="16.5" thickBot="1" x14ac:dyDescent="0.3">
      <c r="B29" s="308"/>
      <c r="C29" s="308"/>
      <c r="D29" s="308"/>
      <c r="E29" s="308"/>
      <c r="F29" s="308" t="s">
        <v>360</v>
      </c>
      <c r="G29" s="301">
        <v>42450</v>
      </c>
      <c r="H29" s="308">
        <v>800</v>
      </c>
      <c r="I29" s="308"/>
      <c r="J29" s="288">
        <f t="shared" si="1"/>
        <v>800</v>
      </c>
      <c r="K29" s="259"/>
    </row>
    <row r="30" spans="2:12" ht="16.5" thickBot="1" x14ac:dyDescent="0.3">
      <c r="B30" s="308"/>
      <c r="C30" s="308"/>
      <c r="D30" s="308"/>
      <c r="E30" s="308"/>
      <c r="F30" s="308" t="s">
        <v>361</v>
      </c>
      <c r="G30" s="301">
        <v>42461</v>
      </c>
      <c r="H30" s="308">
        <v>593</v>
      </c>
      <c r="I30" s="308"/>
      <c r="J30" s="288">
        <f t="shared" si="1"/>
        <v>593</v>
      </c>
      <c r="K30" s="259"/>
    </row>
    <row r="31" spans="2:12" ht="16.5" thickBot="1" x14ac:dyDescent="0.3">
      <c r="B31" s="308"/>
      <c r="C31" s="308"/>
      <c r="D31" s="308"/>
      <c r="E31" s="308"/>
      <c r="F31" s="308" t="s">
        <v>362</v>
      </c>
      <c r="G31" s="301">
        <v>42431</v>
      </c>
      <c r="H31" s="308">
        <v>93.76</v>
      </c>
      <c r="I31" s="308"/>
      <c r="J31" s="288">
        <f t="shared" si="1"/>
        <v>93.76</v>
      </c>
      <c r="K31" s="259"/>
    </row>
    <row r="32" spans="2:12" ht="16.5" thickBot="1" x14ac:dyDescent="0.3">
      <c r="B32" s="308"/>
      <c r="C32" s="308"/>
      <c r="D32" s="308"/>
      <c r="E32" s="308"/>
      <c r="F32" s="308" t="s">
        <v>363</v>
      </c>
      <c r="G32" s="301">
        <v>42443</v>
      </c>
      <c r="H32" s="308">
        <v>1500</v>
      </c>
      <c r="I32" s="308">
        <v>345</v>
      </c>
      <c r="J32" s="288">
        <f t="shared" si="1"/>
        <v>1845</v>
      </c>
      <c r="K32" s="259"/>
    </row>
    <row r="33" spans="2:11" ht="16.5" thickBot="1" x14ac:dyDescent="0.3">
      <c r="B33" s="308"/>
      <c r="C33" s="308"/>
      <c r="D33" s="308"/>
      <c r="E33" s="308"/>
      <c r="F33" s="308" t="s">
        <v>364</v>
      </c>
      <c r="G33" s="301">
        <v>42430</v>
      </c>
      <c r="H33" s="308">
        <v>55</v>
      </c>
      <c r="I33" s="308">
        <v>12.65</v>
      </c>
      <c r="J33" s="288">
        <f t="shared" si="1"/>
        <v>67.650000000000006</v>
      </c>
      <c r="K33" s="259"/>
    </row>
    <row r="34" spans="2:11" ht="16.5" thickBot="1" x14ac:dyDescent="0.3">
      <c r="B34" s="308"/>
      <c r="C34" s="308"/>
      <c r="D34" s="308"/>
      <c r="E34" s="308"/>
      <c r="F34" s="308"/>
      <c r="G34" s="301"/>
      <c r="H34" s="308"/>
      <c r="I34" s="308"/>
      <c r="J34" s="288">
        <f t="shared" si="1"/>
        <v>0</v>
      </c>
    </row>
    <row r="35" spans="2:11" ht="16.5" thickBot="1" x14ac:dyDescent="0.3">
      <c r="B35" s="308"/>
      <c r="C35" s="308"/>
      <c r="D35" s="308"/>
      <c r="E35" s="308"/>
      <c r="F35" s="309" t="s">
        <v>392</v>
      </c>
      <c r="G35" s="301">
        <v>42430</v>
      </c>
      <c r="H35" s="308">
        <v>370.37</v>
      </c>
      <c r="I35" s="308">
        <v>29.63</v>
      </c>
      <c r="J35" s="288">
        <f t="shared" si="1"/>
        <v>400</v>
      </c>
    </row>
    <row r="36" spans="2:11" ht="16.5" thickBot="1" x14ac:dyDescent="0.3">
      <c r="B36" s="308"/>
      <c r="C36" s="308"/>
      <c r="D36" s="308"/>
      <c r="E36" s="308"/>
      <c r="F36" s="310" t="s">
        <v>393</v>
      </c>
      <c r="G36" s="301">
        <v>42450</v>
      </c>
      <c r="H36" s="308">
        <v>600</v>
      </c>
      <c r="I36" s="308">
        <v>138</v>
      </c>
      <c r="J36" s="288">
        <f t="shared" si="1"/>
        <v>738</v>
      </c>
    </row>
    <row r="37" spans="2:11" ht="16.5" thickBot="1" x14ac:dyDescent="0.3">
      <c r="B37" s="308"/>
      <c r="C37" s="308"/>
      <c r="D37" s="308"/>
      <c r="E37" s="308"/>
      <c r="F37" s="310" t="s">
        <v>394</v>
      </c>
      <c r="G37" s="301">
        <v>42439</v>
      </c>
      <c r="H37" s="308">
        <v>1596.5</v>
      </c>
      <c r="I37" s="308">
        <v>307.19</v>
      </c>
      <c r="J37" s="288">
        <f t="shared" si="1"/>
        <v>1903.69</v>
      </c>
    </row>
    <row r="38" spans="2:11" ht="16.5" thickBot="1" x14ac:dyDescent="0.3">
      <c r="B38" s="308"/>
      <c r="C38" s="308"/>
      <c r="D38" s="308"/>
      <c r="E38" s="308"/>
      <c r="F38" s="310" t="s">
        <v>395</v>
      </c>
      <c r="G38" s="301">
        <v>42439</v>
      </c>
      <c r="H38" s="308">
        <v>26.9</v>
      </c>
      <c r="I38" s="308"/>
      <c r="J38" s="288">
        <f t="shared" si="1"/>
        <v>26.9</v>
      </c>
    </row>
    <row r="39" spans="2:11" ht="16.5" thickBot="1" x14ac:dyDescent="0.3">
      <c r="B39" s="308"/>
      <c r="C39" s="308"/>
      <c r="D39" s="308"/>
      <c r="E39" s="308"/>
      <c r="F39" s="310" t="s">
        <v>396</v>
      </c>
      <c r="G39" s="301">
        <v>42439</v>
      </c>
      <c r="H39" s="308">
        <v>500</v>
      </c>
      <c r="I39" s="308"/>
      <c r="J39" s="288">
        <f t="shared" si="1"/>
        <v>500</v>
      </c>
    </row>
    <row r="40" spans="2:11" ht="16.5" thickBot="1" x14ac:dyDescent="0.3">
      <c r="B40" s="308"/>
      <c r="C40" s="308"/>
      <c r="D40" s="308"/>
      <c r="E40" s="308"/>
      <c r="F40" s="310" t="s">
        <v>397</v>
      </c>
      <c r="G40" s="301">
        <v>42439</v>
      </c>
      <c r="H40" s="308">
        <v>727.86</v>
      </c>
      <c r="I40" s="308"/>
      <c r="J40" s="288">
        <f t="shared" si="1"/>
        <v>727.86</v>
      </c>
    </row>
    <row r="41" spans="2:11" ht="16.5" thickBot="1" x14ac:dyDescent="0.3">
      <c r="B41" s="308"/>
      <c r="C41" s="308"/>
      <c r="D41" s="308"/>
      <c r="E41" s="308"/>
      <c r="F41" s="310" t="s">
        <v>398</v>
      </c>
      <c r="G41" s="301">
        <v>42438</v>
      </c>
      <c r="H41" s="308">
        <v>2460</v>
      </c>
      <c r="I41" s="308">
        <v>565.79999999999995</v>
      </c>
      <c r="J41" s="288">
        <f t="shared" si="1"/>
        <v>3025.8</v>
      </c>
    </row>
    <row r="42" spans="2:11" ht="16.5" thickBot="1" x14ac:dyDescent="0.3">
      <c r="B42" s="308"/>
      <c r="C42" s="308"/>
      <c r="D42" s="308"/>
      <c r="E42" s="308"/>
      <c r="F42" s="310" t="s">
        <v>399</v>
      </c>
      <c r="G42" s="301">
        <v>42439</v>
      </c>
      <c r="H42" s="308">
        <v>12.2</v>
      </c>
      <c r="I42" s="308">
        <v>2.8</v>
      </c>
      <c r="J42" s="288">
        <f t="shared" si="1"/>
        <v>15</v>
      </c>
    </row>
    <row r="43" spans="2:11" ht="16.5" thickBot="1" x14ac:dyDescent="0.3">
      <c r="B43" s="308"/>
      <c r="C43" s="308"/>
      <c r="D43" s="308"/>
      <c r="E43" s="308"/>
      <c r="F43" s="310" t="s">
        <v>400</v>
      </c>
      <c r="G43" s="301">
        <v>42469</v>
      </c>
      <c r="H43" s="308">
        <v>59.07</v>
      </c>
      <c r="I43" s="308">
        <v>13.59</v>
      </c>
      <c r="J43" s="288">
        <f t="shared" si="1"/>
        <v>72.66</v>
      </c>
    </row>
    <row r="44" spans="2:11" ht="16.5" thickBot="1" x14ac:dyDescent="0.3">
      <c r="B44" s="308"/>
      <c r="C44" s="308"/>
      <c r="D44" s="308"/>
      <c r="E44" s="308"/>
      <c r="F44" s="310" t="s">
        <v>401</v>
      </c>
      <c r="G44" s="301">
        <v>42445</v>
      </c>
      <c r="H44" s="308">
        <v>1192</v>
      </c>
      <c r="I44" s="308"/>
      <c r="J44" s="288">
        <f t="shared" si="1"/>
        <v>1192</v>
      </c>
    </row>
    <row r="45" spans="2:11" ht="16.5" thickBot="1" x14ac:dyDescent="0.3">
      <c r="B45" s="308"/>
      <c r="C45" s="308"/>
      <c r="D45" s="308"/>
      <c r="E45" s="308"/>
      <c r="F45" s="310" t="s">
        <v>402</v>
      </c>
      <c r="G45" s="301">
        <v>42422</v>
      </c>
      <c r="H45" s="308">
        <v>141.57</v>
      </c>
      <c r="I45" s="308"/>
      <c r="J45" s="288">
        <f t="shared" si="1"/>
        <v>141.57</v>
      </c>
    </row>
    <row r="46" spans="2:11" ht="16.5" thickBot="1" x14ac:dyDescent="0.3">
      <c r="B46" s="308"/>
      <c r="C46" s="308"/>
      <c r="D46" s="308"/>
      <c r="E46" s="308"/>
      <c r="F46" s="311" t="s">
        <v>354</v>
      </c>
      <c r="G46" s="312">
        <v>42424</v>
      </c>
      <c r="H46" s="313">
        <v>1173.01</v>
      </c>
      <c r="I46" s="313"/>
      <c r="J46" s="288">
        <f t="shared" si="1"/>
        <v>1173.01</v>
      </c>
    </row>
    <row r="47" spans="2:11" ht="16.5" thickBot="1" x14ac:dyDescent="0.3">
      <c r="B47" s="308"/>
      <c r="C47" s="308"/>
      <c r="D47" s="308"/>
      <c r="E47" s="308"/>
      <c r="F47" s="314" t="s">
        <v>203</v>
      </c>
      <c r="G47" s="299"/>
      <c r="H47" s="288">
        <v>1752</v>
      </c>
      <c r="I47" s="288"/>
      <c r="J47" s="288">
        <f t="shared" si="1"/>
        <v>1752</v>
      </c>
    </row>
  </sheetData>
  <pageMargins left="0.7" right="0.7" top="0.75" bottom="0.75" header="0.3" footer="0.3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9"/>
  <sheetViews>
    <sheetView topLeftCell="A124" workbookViewId="0">
      <selection activeCell="I153" sqref="I153"/>
    </sheetView>
  </sheetViews>
  <sheetFormatPr defaultRowHeight="15" x14ac:dyDescent="0.25"/>
  <cols>
    <col min="1" max="1" width="5.42578125" customWidth="1"/>
    <col min="2" max="2" width="16.5703125" customWidth="1"/>
    <col min="3" max="3" width="17.85546875" customWidth="1"/>
    <col min="4" max="4" width="15.42578125" customWidth="1"/>
    <col min="5" max="5" width="15.5703125" customWidth="1"/>
    <col min="6" max="6" width="19.28515625" customWidth="1"/>
    <col min="7" max="8" width="18.7109375" customWidth="1"/>
    <col min="9" max="10" width="15.7109375" customWidth="1"/>
    <col min="11" max="11" width="17.5703125" customWidth="1"/>
    <col min="12" max="12" width="14.42578125" customWidth="1"/>
    <col min="13" max="13" width="13.28515625" customWidth="1"/>
    <col min="14" max="14" width="21.5703125" customWidth="1"/>
  </cols>
  <sheetData>
    <row r="1" spans="1:12" x14ac:dyDescent="0.25">
      <c r="A1" t="s">
        <v>64</v>
      </c>
    </row>
    <row r="2" spans="1:12" x14ac:dyDescent="0.25">
      <c r="E2" s="149"/>
      <c r="F2" t="s">
        <v>284</v>
      </c>
    </row>
    <row r="4" spans="1:12" ht="15.75" thickBot="1" x14ac:dyDescent="0.3"/>
    <row r="5" spans="1:12" ht="16.5" thickBot="1" x14ac:dyDescent="0.3">
      <c r="B5" s="7" t="s">
        <v>1</v>
      </c>
      <c r="C5" s="8" t="s">
        <v>4</v>
      </c>
      <c r="D5" s="9" t="s">
        <v>3</v>
      </c>
      <c r="E5" s="10" t="s">
        <v>2</v>
      </c>
      <c r="F5" s="11" t="s">
        <v>5</v>
      </c>
      <c r="G5" s="7" t="s">
        <v>6</v>
      </c>
      <c r="H5" s="8" t="s">
        <v>4</v>
      </c>
      <c r="I5" s="9" t="s">
        <v>3</v>
      </c>
      <c r="J5" s="12" t="s">
        <v>2</v>
      </c>
      <c r="K5" s="8" t="s">
        <v>7</v>
      </c>
      <c r="L5" s="3"/>
    </row>
    <row r="6" spans="1:12" ht="16.5" thickBot="1" x14ac:dyDescent="0.3">
      <c r="B6" s="13" t="s">
        <v>8</v>
      </c>
      <c r="C6" s="14">
        <f>SUM(C7:C22)</f>
        <v>112367.36</v>
      </c>
      <c r="D6" s="14">
        <f>SUM(D7:D22)</f>
        <v>23697.86</v>
      </c>
      <c r="E6" s="15">
        <f>SUM(E7:E22)</f>
        <v>136065.22</v>
      </c>
      <c r="F6" s="16" t="s">
        <v>9</v>
      </c>
      <c r="G6" s="17"/>
      <c r="H6" s="14">
        <f>SUM(H7:H87)</f>
        <v>144958.81</v>
      </c>
      <c r="I6" s="14">
        <f t="shared" ref="I6:J6" si="0">SUM(I7:I87)</f>
        <v>709.27</v>
      </c>
      <c r="J6" s="14">
        <f t="shared" si="0"/>
        <v>135568.07999999999</v>
      </c>
      <c r="K6" s="19">
        <f>SUM(E6-D6-H6+I6)</f>
        <v>-31882.179999999997</v>
      </c>
      <c r="L6" s="20" t="s">
        <v>11</v>
      </c>
    </row>
    <row r="7" spans="1:12" ht="15.75" x14ac:dyDescent="0.25">
      <c r="B7" s="22" t="s">
        <v>165</v>
      </c>
      <c r="C7" s="23">
        <v>9333.15</v>
      </c>
      <c r="D7" s="23"/>
      <c r="E7" s="24">
        <v>9333.15</v>
      </c>
      <c r="F7" s="25"/>
      <c r="G7" s="26"/>
      <c r="H7" s="27"/>
      <c r="I7" s="27"/>
      <c r="J7" s="28"/>
      <c r="K7" s="29"/>
      <c r="L7" s="30"/>
    </row>
    <row r="8" spans="1:12" ht="15.75" x14ac:dyDescent="0.25">
      <c r="B8" s="265" t="s">
        <v>273</v>
      </c>
      <c r="C8" s="32">
        <v>20606.84</v>
      </c>
      <c r="D8" s="32">
        <v>4739.57</v>
      </c>
      <c r="E8" s="33">
        <v>25346.41</v>
      </c>
      <c r="F8" s="34"/>
      <c r="G8" s="35"/>
      <c r="H8" s="32"/>
      <c r="I8" s="32"/>
      <c r="J8" s="36"/>
      <c r="K8" s="37"/>
      <c r="L8" s="38"/>
    </row>
    <row r="9" spans="1:12" ht="15.75" x14ac:dyDescent="0.25">
      <c r="B9" s="266" t="s">
        <v>283</v>
      </c>
      <c r="C9" s="147">
        <v>20606.84</v>
      </c>
      <c r="D9" s="147">
        <v>4739.57</v>
      </c>
      <c r="E9" s="148">
        <v>25346.41</v>
      </c>
      <c r="F9" s="34" t="s">
        <v>65</v>
      </c>
      <c r="G9" s="35" t="s">
        <v>66</v>
      </c>
      <c r="H9" s="32">
        <v>49</v>
      </c>
      <c r="I9" s="32"/>
      <c r="J9" s="36">
        <v>49</v>
      </c>
      <c r="K9" s="37"/>
      <c r="L9" s="38"/>
    </row>
    <row r="10" spans="1:12" ht="15.75" x14ac:dyDescent="0.25">
      <c r="B10" s="268" t="s">
        <v>366</v>
      </c>
      <c r="C10" s="147">
        <v>20606.84</v>
      </c>
      <c r="D10" s="147">
        <v>4739.57</v>
      </c>
      <c r="E10" s="148">
        <v>25346.41</v>
      </c>
      <c r="F10" s="34" t="s">
        <v>68</v>
      </c>
      <c r="G10" s="35" t="s">
        <v>69</v>
      </c>
      <c r="H10" s="32">
        <v>312.8</v>
      </c>
      <c r="I10" s="32">
        <v>71.94</v>
      </c>
      <c r="J10" s="36">
        <v>384.74</v>
      </c>
      <c r="K10" s="37"/>
      <c r="L10" s="38"/>
    </row>
    <row r="11" spans="1:12" ht="31.5" x14ac:dyDescent="0.25">
      <c r="B11" s="266" t="s">
        <v>370</v>
      </c>
      <c r="C11" s="147">
        <v>41213.69</v>
      </c>
      <c r="D11" s="147">
        <v>9479.15</v>
      </c>
      <c r="E11" s="148">
        <v>50692.84</v>
      </c>
      <c r="F11" s="34" t="s">
        <v>70</v>
      </c>
      <c r="G11" s="35" t="s">
        <v>71</v>
      </c>
      <c r="H11" s="32">
        <v>61.5</v>
      </c>
      <c r="I11" s="32"/>
      <c r="J11" s="36">
        <v>61.5</v>
      </c>
      <c r="K11" s="37"/>
      <c r="L11" s="38"/>
    </row>
    <row r="12" spans="1:12" ht="32.25" thickBot="1" x14ac:dyDescent="0.3">
      <c r="B12" s="267"/>
      <c r="C12" s="54"/>
      <c r="D12" s="54"/>
      <c r="E12" s="55"/>
      <c r="F12" s="56" t="s">
        <v>174</v>
      </c>
      <c r="G12" s="57"/>
      <c r="H12" s="54">
        <v>7860.98</v>
      </c>
      <c r="I12" s="54"/>
      <c r="J12" s="58">
        <v>7860.98</v>
      </c>
      <c r="K12" s="59"/>
      <c r="L12" s="60"/>
    </row>
    <row r="13" spans="1:12" ht="16.5" thickBot="1" x14ac:dyDescent="0.3">
      <c r="B13" s="61"/>
      <c r="C13" s="62"/>
      <c r="D13" s="62"/>
      <c r="E13" s="62"/>
      <c r="F13" s="63"/>
      <c r="G13" s="64"/>
      <c r="H13" s="62"/>
      <c r="I13" s="62"/>
      <c r="J13" s="65"/>
      <c r="K13" s="66"/>
      <c r="L13" s="67"/>
    </row>
    <row r="14" spans="1:12" ht="15.75" x14ac:dyDescent="0.25">
      <c r="B14" s="22"/>
      <c r="C14" s="23"/>
      <c r="D14" s="23"/>
      <c r="E14" s="24"/>
      <c r="F14" s="44" t="s">
        <v>163</v>
      </c>
      <c r="G14" s="45" t="s">
        <v>78</v>
      </c>
      <c r="H14" s="23">
        <v>17</v>
      </c>
      <c r="I14" s="23"/>
      <c r="J14" s="46">
        <v>17</v>
      </c>
      <c r="K14" s="47"/>
      <c r="L14" s="48" t="s">
        <v>164</v>
      </c>
    </row>
    <row r="15" spans="1:12" ht="15.75" x14ac:dyDescent="0.25">
      <c r="B15" s="31"/>
      <c r="C15" s="32"/>
      <c r="D15" s="32"/>
      <c r="E15" s="33"/>
      <c r="F15" s="49" t="s">
        <v>102</v>
      </c>
      <c r="G15" s="35" t="s">
        <v>99</v>
      </c>
      <c r="H15" s="32">
        <v>375</v>
      </c>
      <c r="I15" s="32"/>
      <c r="J15" s="36">
        <v>375</v>
      </c>
      <c r="K15" s="37"/>
      <c r="L15" s="38" t="s">
        <v>103</v>
      </c>
    </row>
    <row r="16" spans="1:12" ht="15.75" x14ac:dyDescent="0.25">
      <c r="B16" s="31"/>
      <c r="C16" s="32"/>
      <c r="D16" s="32"/>
      <c r="E16" s="33"/>
      <c r="F16" s="49" t="s">
        <v>104</v>
      </c>
      <c r="G16" s="35" t="s">
        <v>99</v>
      </c>
      <c r="H16" s="32">
        <v>295.14999999999998</v>
      </c>
      <c r="I16" s="32"/>
      <c r="J16" s="36">
        <v>295.14999999999998</v>
      </c>
      <c r="K16" s="37"/>
      <c r="L16" s="38" t="s">
        <v>105</v>
      </c>
    </row>
    <row r="17" spans="2:14" ht="15.75" x14ac:dyDescent="0.25">
      <c r="B17" s="31"/>
      <c r="C17" s="32"/>
      <c r="D17" s="32"/>
      <c r="E17" s="33"/>
      <c r="F17" s="49" t="s">
        <v>128</v>
      </c>
      <c r="G17" s="35" t="s">
        <v>126</v>
      </c>
      <c r="H17" s="32">
        <v>1620.3</v>
      </c>
      <c r="I17" s="32"/>
      <c r="J17" s="36">
        <v>1620.3</v>
      </c>
      <c r="K17" s="37"/>
      <c r="L17" s="38"/>
    </row>
    <row r="18" spans="2:14" ht="15.75" x14ac:dyDescent="0.25">
      <c r="B18" s="31"/>
      <c r="C18" s="32"/>
      <c r="D18" s="32"/>
      <c r="E18" s="33"/>
      <c r="F18" s="49" t="s">
        <v>162</v>
      </c>
      <c r="G18" s="35" t="s">
        <v>130</v>
      </c>
      <c r="H18" s="32">
        <v>844.43</v>
      </c>
      <c r="I18" s="32"/>
      <c r="J18" s="36">
        <v>844.43</v>
      </c>
      <c r="K18" s="37"/>
      <c r="L18" s="38"/>
    </row>
    <row r="19" spans="2:14" ht="15.75" x14ac:dyDescent="0.25">
      <c r="B19" s="31"/>
      <c r="C19" s="32"/>
      <c r="D19" s="32"/>
      <c r="E19" s="33"/>
      <c r="F19" s="49" t="s">
        <v>161</v>
      </c>
      <c r="G19" s="35" t="s">
        <v>130</v>
      </c>
      <c r="H19" s="32">
        <v>11164.7</v>
      </c>
      <c r="I19" s="32"/>
      <c r="J19" s="36">
        <v>1164.7</v>
      </c>
      <c r="K19" s="37"/>
      <c r="L19" s="38"/>
    </row>
    <row r="20" spans="2:14" ht="16.5" thickBot="1" x14ac:dyDescent="0.3">
      <c r="B20" s="53"/>
      <c r="C20" s="54"/>
      <c r="D20" s="54"/>
      <c r="E20" s="55"/>
      <c r="F20" s="52" t="s">
        <v>145</v>
      </c>
      <c r="G20" s="39" t="s">
        <v>135</v>
      </c>
      <c r="H20" s="40">
        <v>108.8</v>
      </c>
      <c r="I20" s="40"/>
      <c r="J20" s="41">
        <v>108.8</v>
      </c>
      <c r="K20" s="42"/>
      <c r="L20" s="43"/>
      <c r="M20" t="s">
        <v>136</v>
      </c>
    </row>
    <row r="21" spans="2:14" ht="15.75" x14ac:dyDescent="0.25">
      <c r="B21" s="53"/>
      <c r="C21" s="54"/>
      <c r="D21" s="54"/>
      <c r="E21" s="55"/>
      <c r="F21" s="69" t="s">
        <v>123</v>
      </c>
      <c r="G21" s="57" t="s">
        <v>124</v>
      </c>
      <c r="H21" s="54">
        <v>1500</v>
      </c>
      <c r="I21" s="54">
        <v>345</v>
      </c>
      <c r="J21" s="58">
        <v>1845</v>
      </c>
      <c r="K21" s="59"/>
      <c r="L21" s="60">
        <v>102</v>
      </c>
    </row>
    <row r="22" spans="2:14" x14ac:dyDescent="0.25">
      <c r="F22" t="s">
        <v>134</v>
      </c>
      <c r="G22" t="s">
        <v>135</v>
      </c>
      <c r="H22">
        <v>141.16999999999999</v>
      </c>
      <c r="J22">
        <v>141.16999999999999</v>
      </c>
      <c r="M22" t="s">
        <v>136</v>
      </c>
    </row>
    <row r="23" spans="2:14" x14ac:dyDescent="0.25">
      <c r="F23" t="s">
        <v>137</v>
      </c>
      <c r="G23" t="s">
        <v>138</v>
      </c>
      <c r="H23">
        <v>700.4</v>
      </c>
      <c r="J23">
        <v>700.4</v>
      </c>
      <c r="M23" t="s">
        <v>136</v>
      </c>
      <c r="N23" t="s">
        <v>228</v>
      </c>
    </row>
    <row r="24" spans="2:14" ht="15.75" x14ac:dyDescent="0.25">
      <c r="F24" s="82" t="s">
        <v>139</v>
      </c>
      <c r="G24" s="83" t="s">
        <v>135</v>
      </c>
      <c r="H24" s="84">
        <v>1878.79</v>
      </c>
      <c r="J24" s="84">
        <v>1878.79</v>
      </c>
      <c r="M24" t="s">
        <v>136</v>
      </c>
      <c r="N24" t="s">
        <v>228</v>
      </c>
    </row>
    <row r="25" spans="2:14" ht="15.75" x14ac:dyDescent="0.25">
      <c r="F25" s="82" t="s">
        <v>140</v>
      </c>
      <c r="G25" s="83" t="s">
        <v>135</v>
      </c>
      <c r="H25" s="84">
        <v>303.39999999999998</v>
      </c>
      <c r="J25" s="84">
        <v>303.39999999999998</v>
      </c>
      <c r="M25" t="s">
        <v>136</v>
      </c>
    </row>
    <row r="26" spans="2:14" ht="15.75" x14ac:dyDescent="0.25">
      <c r="F26" s="82" t="s">
        <v>143</v>
      </c>
      <c r="G26" s="83" t="s">
        <v>135</v>
      </c>
      <c r="H26" s="84">
        <v>3429.49</v>
      </c>
      <c r="J26" s="84">
        <v>3429.49</v>
      </c>
      <c r="M26" t="s">
        <v>136</v>
      </c>
      <c r="N26" t="s">
        <v>229</v>
      </c>
    </row>
    <row r="27" spans="2:14" ht="15.75" x14ac:dyDescent="0.25">
      <c r="F27" s="82" t="s">
        <v>144</v>
      </c>
      <c r="G27" s="83" t="s">
        <v>135</v>
      </c>
      <c r="H27" s="84">
        <v>565.12</v>
      </c>
      <c r="J27">
        <v>565.12</v>
      </c>
      <c r="M27" t="s">
        <v>136</v>
      </c>
      <c r="N27" t="s">
        <v>229</v>
      </c>
    </row>
    <row r="28" spans="2:14" ht="31.5" x14ac:dyDescent="0.25">
      <c r="F28" s="82" t="s">
        <v>175</v>
      </c>
      <c r="G28" s="83" t="s">
        <v>176</v>
      </c>
      <c r="H28" s="84">
        <v>1500</v>
      </c>
      <c r="J28" s="84">
        <v>1500</v>
      </c>
    </row>
    <row r="29" spans="2:14" ht="15.75" x14ac:dyDescent="0.25">
      <c r="F29" s="82" t="s">
        <v>179</v>
      </c>
      <c r="G29" s="83" t="s">
        <v>180</v>
      </c>
      <c r="H29" s="84">
        <v>84.1</v>
      </c>
      <c r="I29">
        <v>19.350000000000001</v>
      </c>
      <c r="J29" s="84">
        <v>103.45</v>
      </c>
    </row>
    <row r="30" spans="2:14" ht="15.75" x14ac:dyDescent="0.25">
      <c r="F30" s="82" t="s">
        <v>182</v>
      </c>
      <c r="G30" s="83" t="s">
        <v>183</v>
      </c>
      <c r="H30" s="84">
        <v>4615</v>
      </c>
      <c r="J30" s="84">
        <v>4615</v>
      </c>
      <c r="M30" t="s">
        <v>230</v>
      </c>
    </row>
    <row r="31" spans="2:14" ht="15.75" x14ac:dyDescent="0.25">
      <c r="F31" s="82" t="s">
        <v>184</v>
      </c>
      <c r="G31" s="83" t="s">
        <v>180</v>
      </c>
      <c r="H31" s="84">
        <v>1200</v>
      </c>
      <c r="J31" s="84">
        <v>1200</v>
      </c>
      <c r="M31" t="s">
        <v>231</v>
      </c>
    </row>
    <row r="32" spans="2:14" ht="15.75" x14ac:dyDescent="0.25">
      <c r="F32" s="82" t="s">
        <v>185</v>
      </c>
      <c r="G32" s="83" t="s">
        <v>180</v>
      </c>
      <c r="H32" s="84">
        <v>6473.15</v>
      </c>
      <c r="J32" s="84">
        <v>6473.15</v>
      </c>
      <c r="M32" t="s">
        <v>136</v>
      </c>
    </row>
    <row r="33" spans="6:14" ht="15.75" x14ac:dyDescent="0.25">
      <c r="F33" s="82" t="s">
        <v>186</v>
      </c>
      <c r="G33" s="83" t="s">
        <v>180</v>
      </c>
      <c r="H33" s="84">
        <v>5994.32</v>
      </c>
      <c r="J33" s="84">
        <v>5994.32</v>
      </c>
      <c r="M33" t="s">
        <v>136</v>
      </c>
    </row>
    <row r="34" spans="6:14" ht="15.75" x14ac:dyDescent="0.25">
      <c r="F34" s="82" t="s">
        <v>187</v>
      </c>
      <c r="G34" s="83" t="s">
        <v>180</v>
      </c>
      <c r="H34" s="84">
        <v>4995.67</v>
      </c>
      <c r="J34" s="84">
        <v>4995.67</v>
      </c>
      <c r="M34" t="s">
        <v>136</v>
      </c>
    </row>
    <row r="35" spans="6:14" ht="15.75" x14ac:dyDescent="0.25">
      <c r="F35" s="82" t="s">
        <v>192</v>
      </c>
      <c r="G35" s="83" t="s">
        <v>180</v>
      </c>
      <c r="H35" s="84">
        <v>3750</v>
      </c>
      <c r="J35" s="84">
        <v>3750</v>
      </c>
      <c r="M35" t="s">
        <v>231</v>
      </c>
    </row>
    <row r="36" spans="6:14" ht="15.75" x14ac:dyDescent="0.25">
      <c r="F36" s="82" t="s">
        <v>193</v>
      </c>
      <c r="G36" s="83" t="s">
        <v>180</v>
      </c>
      <c r="H36" s="84">
        <v>3620</v>
      </c>
      <c r="J36" s="84">
        <v>3620</v>
      </c>
      <c r="M36" t="s">
        <v>231</v>
      </c>
    </row>
    <row r="37" spans="6:14" ht="15.75" x14ac:dyDescent="0.25">
      <c r="F37" s="82" t="s">
        <v>194</v>
      </c>
      <c r="G37" s="83" t="s">
        <v>180</v>
      </c>
      <c r="H37" s="84">
        <v>50</v>
      </c>
      <c r="J37" s="84">
        <v>50</v>
      </c>
    </row>
    <row r="38" spans="6:14" ht="15.75" x14ac:dyDescent="0.25">
      <c r="F38" s="82" t="s">
        <v>195</v>
      </c>
      <c r="G38" s="83" t="s">
        <v>180</v>
      </c>
      <c r="H38" s="84">
        <v>4000</v>
      </c>
      <c r="J38" s="84">
        <v>4000</v>
      </c>
      <c r="M38" t="s">
        <v>136</v>
      </c>
    </row>
    <row r="39" spans="6:14" ht="15.75" x14ac:dyDescent="0.25">
      <c r="F39" s="82" t="s">
        <v>196</v>
      </c>
      <c r="G39" s="83" t="s">
        <v>180</v>
      </c>
      <c r="H39" s="84">
        <v>254.29</v>
      </c>
      <c r="J39" s="84">
        <v>254.29</v>
      </c>
      <c r="M39" t="s">
        <v>136</v>
      </c>
    </row>
    <row r="40" spans="6:14" ht="15.75" x14ac:dyDescent="0.25">
      <c r="F40" s="82" t="s">
        <v>196</v>
      </c>
      <c r="G40" s="83" t="s">
        <v>180</v>
      </c>
      <c r="H40" s="84">
        <v>492.88</v>
      </c>
      <c r="J40" s="84">
        <v>492.88</v>
      </c>
    </row>
    <row r="41" spans="6:14" ht="15.75" x14ac:dyDescent="0.25">
      <c r="F41" s="82" t="s">
        <v>211</v>
      </c>
      <c r="G41" s="83" t="s">
        <v>212</v>
      </c>
      <c r="H41" s="84">
        <v>333.39</v>
      </c>
      <c r="J41" s="84">
        <v>333.39</v>
      </c>
    </row>
    <row r="42" spans="6:14" ht="15.75" x14ac:dyDescent="0.25">
      <c r="F42" s="82" t="s">
        <v>213</v>
      </c>
      <c r="G42" s="83" t="s">
        <v>212</v>
      </c>
      <c r="H42" s="84">
        <v>138.5</v>
      </c>
      <c r="J42" s="84">
        <v>138.5</v>
      </c>
      <c r="M42" t="s">
        <v>136</v>
      </c>
    </row>
    <row r="43" spans="6:14" ht="15.75" x14ac:dyDescent="0.25">
      <c r="F43" s="82" t="s">
        <v>213</v>
      </c>
      <c r="G43" s="83" t="s">
        <v>212</v>
      </c>
      <c r="H43" s="84">
        <v>1186.0899999999999</v>
      </c>
      <c r="J43" s="84">
        <v>1186.0899999999999</v>
      </c>
      <c r="M43" t="s">
        <v>136</v>
      </c>
    </row>
    <row r="44" spans="6:14" ht="15.75" x14ac:dyDescent="0.25">
      <c r="F44" s="82" t="s">
        <v>143</v>
      </c>
      <c r="H44" s="84">
        <v>3429.49</v>
      </c>
      <c r="J44" s="84">
        <v>3429.49</v>
      </c>
      <c r="M44" t="s">
        <v>136</v>
      </c>
    </row>
    <row r="45" spans="6:14" ht="31.5" x14ac:dyDescent="0.25">
      <c r="F45" s="82" t="s">
        <v>214</v>
      </c>
      <c r="H45" s="84">
        <v>565.12</v>
      </c>
      <c r="J45" s="84">
        <v>565.12</v>
      </c>
      <c r="M45" t="s">
        <v>136</v>
      </c>
    </row>
    <row r="46" spans="6:14" ht="31.5" x14ac:dyDescent="0.25">
      <c r="F46" s="82" t="s">
        <v>215</v>
      </c>
      <c r="H46" s="84">
        <v>15</v>
      </c>
      <c r="J46" s="84">
        <v>15</v>
      </c>
    </row>
    <row r="47" spans="6:14" ht="15.75" x14ac:dyDescent="0.25">
      <c r="F47" s="82" t="s">
        <v>216</v>
      </c>
      <c r="H47" s="84">
        <v>108.8</v>
      </c>
      <c r="J47" s="84">
        <v>108.8</v>
      </c>
      <c r="M47" t="s">
        <v>136</v>
      </c>
      <c r="N47" t="s">
        <v>228</v>
      </c>
    </row>
    <row r="48" spans="6:14" ht="15.75" x14ac:dyDescent="0.25">
      <c r="F48" s="82" t="s">
        <v>217</v>
      </c>
      <c r="H48" s="84">
        <v>97.17</v>
      </c>
      <c r="J48" s="84">
        <v>97.17</v>
      </c>
    </row>
    <row r="49" spans="6:15" ht="31.5" x14ac:dyDescent="0.25">
      <c r="F49" s="82" t="s">
        <v>218</v>
      </c>
      <c r="H49" s="84">
        <v>80.61</v>
      </c>
      <c r="J49" s="84">
        <v>80.61</v>
      </c>
      <c r="M49" t="s">
        <v>136</v>
      </c>
    </row>
    <row r="50" spans="6:15" ht="31.5" x14ac:dyDescent="0.25">
      <c r="F50" s="82" t="s">
        <v>219</v>
      </c>
      <c r="H50" s="84">
        <v>521.91</v>
      </c>
      <c r="J50" s="84">
        <v>521.91</v>
      </c>
    </row>
    <row r="51" spans="6:15" ht="15.75" x14ac:dyDescent="0.25">
      <c r="F51" s="82" t="s">
        <v>182</v>
      </c>
      <c r="G51" t="s">
        <v>224</v>
      </c>
      <c r="H51" s="84">
        <v>1758</v>
      </c>
      <c r="J51" s="84">
        <v>1758</v>
      </c>
      <c r="M51" t="s">
        <v>225</v>
      </c>
    </row>
    <row r="52" spans="6:15" ht="15.75" x14ac:dyDescent="0.25">
      <c r="F52" s="82" t="s">
        <v>226</v>
      </c>
      <c r="G52" t="s">
        <v>227</v>
      </c>
      <c r="H52" s="84">
        <v>700.4</v>
      </c>
      <c r="J52" s="84">
        <v>700.4</v>
      </c>
      <c r="M52" t="s">
        <v>136</v>
      </c>
      <c r="O52" t="s">
        <v>228</v>
      </c>
    </row>
    <row r="53" spans="6:15" ht="15.75" x14ac:dyDescent="0.25">
      <c r="F53" s="82" t="s">
        <v>232</v>
      </c>
      <c r="G53" t="s">
        <v>227</v>
      </c>
      <c r="H53" s="84">
        <v>30</v>
      </c>
      <c r="J53" s="84">
        <v>30</v>
      </c>
      <c r="O53" t="s">
        <v>228</v>
      </c>
    </row>
    <row r="54" spans="6:15" ht="15.75" x14ac:dyDescent="0.25">
      <c r="F54" s="82" t="s">
        <v>233</v>
      </c>
      <c r="G54" t="s">
        <v>227</v>
      </c>
      <c r="H54" s="84">
        <v>1878.79</v>
      </c>
      <c r="J54" s="84">
        <v>1878.79</v>
      </c>
      <c r="M54" t="s">
        <v>136</v>
      </c>
      <c r="O54" t="s">
        <v>228</v>
      </c>
    </row>
    <row r="55" spans="6:15" ht="15.75" x14ac:dyDescent="0.25">
      <c r="F55" s="82" t="s">
        <v>234</v>
      </c>
      <c r="G55" t="s">
        <v>235</v>
      </c>
      <c r="H55" s="84">
        <v>247.97</v>
      </c>
      <c r="J55" s="84">
        <v>247.97</v>
      </c>
      <c r="M55" t="s">
        <v>136</v>
      </c>
    </row>
    <row r="56" spans="6:15" ht="15.75" x14ac:dyDescent="0.25">
      <c r="F56" s="82" t="s">
        <v>236</v>
      </c>
      <c r="G56" t="s">
        <v>235</v>
      </c>
      <c r="H56" s="84">
        <v>6150</v>
      </c>
      <c r="J56" s="84">
        <v>6150</v>
      </c>
      <c r="M56" t="s">
        <v>136</v>
      </c>
      <c r="O56" t="s">
        <v>237</v>
      </c>
    </row>
    <row r="57" spans="6:15" ht="31.5" x14ac:dyDescent="0.25">
      <c r="F57" s="82" t="s">
        <v>238</v>
      </c>
      <c r="G57" t="s">
        <v>227</v>
      </c>
      <c r="H57" s="84">
        <v>1133.1300000000001</v>
      </c>
      <c r="J57" s="84">
        <v>1133.1300000000001</v>
      </c>
    </row>
    <row r="58" spans="6:15" ht="15.75" x14ac:dyDescent="0.25">
      <c r="F58" s="82" t="s">
        <v>239</v>
      </c>
      <c r="G58" t="s">
        <v>227</v>
      </c>
      <c r="H58" s="84">
        <v>1620.3</v>
      </c>
      <c r="J58" s="84">
        <v>1620.3</v>
      </c>
    </row>
    <row r="59" spans="6:15" ht="15.75" x14ac:dyDescent="0.25">
      <c r="F59" s="82" t="s">
        <v>161</v>
      </c>
      <c r="G59" t="s">
        <v>227</v>
      </c>
      <c r="H59" s="84">
        <v>133.36000000000001</v>
      </c>
      <c r="J59" s="84">
        <v>133.36000000000001</v>
      </c>
      <c r="M59" t="s">
        <v>136</v>
      </c>
    </row>
    <row r="60" spans="6:15" ht="15.75" x14ac:dyDescent="0.25">
      <c r="F60" s="82" t="s">
        <v>249</v>
      </c>
      <c r="G60" t="s">
        <v>227</v>
      </c>
      <c r="H60" s="84">
        <v>120</v>
      </c>
      <c r="I60">
        <v>27.6</v>
      </c>
      <c r="J60" s="84">
        <v>147.6</v>
      </c>
    </row>
    <row r="61" spans="6:15" ht="15.75" x14ac:dyDescent="0.25">
      <c r="F61" s="82" t="s">
        <v>255</v>
      </c>
      <c r="G61" t="s">
        <v>246</v>
      </c>
      <c r="H61" s="84">
        <v>411.07</v>
      </c>
      <c r="J61" s="84">
        <v>411.07</v>
      </c>
      <c r="M61" t="s">
        <v>136</v>
      </c>
    </row>
    <row r="62" spans="6:15" ht="31.5" x14ac:dyDescent="0.25">
      <c r="F62" s="82" t="s">
        <v>254</v>
      </c>
      <c r="G62" t="s">
        <v>246</v>
      </c>
      <c r="H62" s="84">
        <v>297.02999999999997</v>
      </c>
      <c r="J62" s="84">
        <v>297.02999999999997</v>
      </c>
      <c r="M62" t="s">
        <v>136</v>
      </c>
    </row>
    <row r="63" spans="6:15" ht="31.5" x14ac:dyDescent="0.25">
      <c r="F63" s="82" t="s">
        <v>256</v>
      </c>
      <c r="G63" t="s">
        <v>246</v>
      </c>
      <c r="H63" s="84">
        <v>3349.66</v>
      </c>
      <c r="J63" s="84">
        <v>3349.66</v>
      </c>
    </row>
    <row r="64" spans="6:15" ht="15.75" x14ac:dyDescent="0.25">
      <c r="F64" s="82" t="s">
        <v>257</v>
      </c>
      <c r="G64" t="s">
        <v>258</v>
      </c>
      <c r="H64" s="84">
        <v>416.89</v>
      </c>
      <c r="I64">
        <v>95.88</v>
      </c>
      <c r="J64" s="84">
        <v>512.77</v>
      </c>
    </row>
    <row r="65" spans="6:13" ht="31.5" x14ac:dyDescent="0.25">
      <c r="F65" s="82" t="s">
        <v>261</v>
      </c>
      <c r="G65" t="s">
        <v>258</v>
      </c>
      <c r="H65" s="84">
        <v>590</v>
      </c>
      <c r="I65">
        <v>135.69999999999999</v>
      </c>
      <c r="J65" s="84">
        <v>725.7</v>
      </c>
    </row>
    <row r="66" spans="6:13" ht="15.75" x14ac:dyDescent="0.25">
      <c r="F66" s="82" t="s">
        <v>192</v>
      </c>
      <c r="G66" t="s">
        <v>274</v>
      </c>
      <c r="H66" s="84">
        <v>3750</v>
      </c>
      <c r="J66" s="84">
        <v>3750</v>
      </c>
    </row>
    <row r="67" spans="6:13" ht="15.75" x14ac:dyDescent="0.25">
      <c r="F67" s="82" t="s">
        <v>185</v>
      </c>
      <c r="G67" t="s">
        <v>274</v>
      </c>
      <c r="H67" s="84">
        <v>6476.15</v>
      </c>
      <c r="J67" s="84">
        <v>6476.15</v>
      </c>
      <c r="M67" t="s">
        <v>136</v>
      </c>
    </row>
    <row r="68" spans="6:13" ht="15.75" x14ac:dyDescent="0.25">
      <c r="F68" s="82" t="s">
        <v>275</v>
      </c>
      <c r="G68" t="s">
        <v>276</v>
      </c>
      <c r="H68" s="84">
        <v>1200</v>
      </c>
      <c r="J68" s="84">
        <v>1200</v>
      </c>
    </row>
    <row r="69" spans="6:13" ht="15.75" x14ac:dyDescent="0.25">
      <c r="F69" s="82" t="s">
        <v>448</v>
      </c>
      <c r="G69" s="255">
        <v>42430</v>
      </c>
      <c r="H69" s="84">
        <v>899.54</v>
      </c>
      <c r="J69" s="84">
        <v>899.54</v>
      </c>
      <c r="M69" t="s">
        <v>136</v>
      </c>
    </row>
    <row r="70" spans="6:13" ht="15.75" x14ac:dyDescent="0.25">
      <c r="F70" s="82" t="s">
        <v>278</v>
      </c>
      <c r="G70" t="s">
        <v>281</v>
      </c>
      <c r="H70" s="84">
        <v>3560</v>
      </c>
      <c r="J70" s="84">
        <v>3460</v>
      </c>
      <c r="M70" t="s">
        <v>136</v>
      </c>
    </row>
    <row r="71" spans="6:13" ht="15.75" x14ac:dyDescent="0.25">
      <c r="F71" s="82" t="s">
        <v>279</v>
      </c>
      <c r="G71" t="s">
        <v>274</v>
      </c>
      <c r="H71" s="84">
        <v>3750</v>
      </c>
      <c r="J71" s="84">
        <v>3750</v>
      </c>
    </row>
    <row r="72" spans="6:13" ht="15.75" x14ac:dyDescent="0.25">
      <c r="F72" s="82" t="s">
        <v>280</v>
      </c>
      <c r="G72" t="s">
        <v>282</v>
      </c>
      <c r="H72" s="84">
        <v>1758</v>
      </c>
      <c r="J72" s="84">
        <v>1758</v>
      </c>
    </row>
    <row r="73" spans="6:13" ht="15.75" x14ac:dyDescent="0.25">
      <c r="F73" s="82" t="s">
        <v>447</v>
      </c>
      <c r="G73" s="255">
        <v>42429</v>
      </c>
      <c r="H73" s="84">
        <v>1502.9</v>
      </c>
      <c r="J73" s="84">
        <v>1502.9</v>
      </c>
      <c r="M73" t="s">
        <v>136</v>
      </c>
    </row>
    <row r="74" spans="6:13" ht="15.75" x14ac:dyDescent="0.25">
      <c r="F74" s="82" t="s">
        <v>186</v>
      </c>
      <c r="G74" t="s">
        <v>300</v>
      </c>
      <c r="H74" s="84">
        <v>5994.32</v>
      </c>
      <c r="J74" s="84">
        <v>5994.32</v>
      </c>
      <c r="M74" t="s">
        <v>136</v>
      </c>
    </row>
    <row r="75" spans="6:13" ht="15.75" x14ac:dyDescent="0.25">
      <c r="F75" s="82" t="s">
        <v>187</v>
      </c>
      <c r="G75" t="s">
        <v>301</v>
      </c>
      <c r="H75" s="84">
        <v>4995.67</v>
      </c>
      <c r="J75" s="84">
        <v>4995.67</v>
      </c>
      <c r="M75" t="s">
        <v>136</v>
      </c>
    </row>
    <row r="76" spans="6:13" ht="15.75" x14ac:dyDescent="0.25">
      <c r="F76" s="82" t="s">
        <v>193</v>
      </c>
      <c r="G76" t="s">
        <v>302</v>
      </c>
      <c r="H76" s="84">
        <v>3620</v>
      </c>
      <c r="J76" s="84">
        <v>3620</v>
      </c>
    </row>
    <row r="77" spans="6:13" ht="15.75" x14ac:dyDescent="0.25">
      <c r="F77" s="82" t="s">
        <v>285</v>
      </c>
      <c r="G77" t="s">
        <v>303</v>
      </c>
      <c r="H77" s="84">
        <v>375</v>
      </c>
      <c r="J77" s="84">
        <v>375</v>
      </c>
    </row>
    <row r="78" spans="6:13" ht="31.5" x14ac:dyDescent="0.25">
      <c r="F78" s="82" t="s">
        <v>293</v>
      </c>
      <c r="G78" t="s">
        <v>295</v>
      </c>
      <c r="H78" s="84">
        <v>2384.88</v>
      </c>
      <c r="J78" s="84">
        <v>2384.88</v>
      </c>
    </row>
    <row r="79" spans="6:13" ht="31.5" x14ac:dyDescent="0.25">
      <c r="F79" s="82" t="s">
        <v>299</v>
      </c>
      <c r="G79" t="s">
        <v>295</v>
      </c>
      <c r="H79" s="84">
        <v>67.650000000000006</v>
      </c>
      <c r="J79" s="84">
        <v>67.650000000000006</v>
      </c>
      <c r="M79" t="s">
        <v>136</v>
      </c>
    </row>
    <row r="80" spans="6:13" ht="31.5" x14ac:dyDescent="0.25">
      <c r="F80" s="82" t="s">
        <v>308</v>
      </c>
      <c r="G80" t="s">
        <v>295</v>
      </c>
      <c r="H80" s="84">
        <v>6000</v>
      </c>
      <c r="J80" s="84">
        <v>6000</v>
      </c>
      <c r="M80" t="s">
        <v>136</v>
      </c>
    </row>
    <row r="81" spans="6:14" ht="15.75" x14ac:dyDescent="0.25">
      <c r="F81" s="82" t="s">
        <v>309</v>
      </c>
      <c r="G81" t="s">
        <v>274</v>
      </c>
      <c r="H81" s="84">
        <v>375</v>
      </c>
      <c r="J81" s="84">
        <v>375</v>
      </c>
      <c r="M81" t="s">
        <v>136</v>
      </c>
    </row>
    <row r="82" spans="6:14" ht="15.75" x14ac:dyDescent="0.25">
      <c r="F82" s="82" t="s">
        <v>310</v>
      </c>
      <c r="G82" t="s">
        <v>311</v>
      </c>
      <c r="H82" s="84">
        <v>375</v>
      </c>
      <c r="J82" s="84">
        <v>375</v>
      </c>
      <c r="M82" t="s">
        <v>136</v>
      </c>
    </row>
    <row r="83" spans="6:14" ht="15.75" x14ac:dyDescent="0.25">
      <c r="F83" s="82" t="s">
        <v>249</v>
      </c>
      <c r="G83" t="s">
        <v>314</v>
      </c>
      <c r="H83" s="84">
        <v>60</v>
      </c>
      <c r="I83">
        <v>13.8</v>
      </c>
      <c r="J83" s="84">
        <v>73.8</v>
      </c>
    </row>
    <row r="84" spans="6:14" ht="15.75" x14ac:dyDescent="0.25">
      <c r="F84" s="82" t="s">
        <v>161</v>
      </c>
      <c r="G84" t="s">
        <v>314</v>
      </c>
      <c r="H84" s="84">
        <v>141.16999999999999</v>
      </c>
      <c r="J84" s="84">
        <v>141.16999999999999</v>
      </c>
      <c r="M84" t="s">
        <v>136</v>
      </c>
    </row>
    <row r="85" spans="6:14" ht="31.5" x14ac:dyDescent="0.25">
      <c r="F85" s="82" t="s">
        <v>329</v>
      </c>
      <c r="G85" t="s">
        <v>330</v>
      </c>
      <c r="H85" s="84">
        <v>108.8</v>
      </c>
      <c r="J85" s="84">
        <v>108.8</v>
      </c>
      <c r="M85" t="s">
        <v>136</v>
      </c>
    </row>
    <row r="86" spans="6:14" ht="15.75" x14ac:dyDescent="0.25">
      <c r="F86" s="82" t="s">
        <v>331</v>
      </c>
      <c r="G86" t="s">
        <v>330</v>
      </c>
      <c r="H86" s="84">
        <v>565.12</v>
      </c>
      <c r="J86" s="84">
        <v>565.12</v>
      </c>
      <c r="M86" t="s">
        <v>136</v>
      </c>
      <c r="N86" t="s">
        <v>229</v>
      </c>
    </row>
    <row r="87" spans="6:14" ht="31.5" x14ac:dyDescent="0.25">
      <c r="F87" s="82" t="s">
        <v>332</v>
      </c>
      <c r="G87" t="s">
        <v>330</v>
      </c>
      <c r="H87" s="84">
        <v>3429.49</v>
      </c>
      <c r="J87" s="84">
        <v>3429.49</v>
      </c>
      <c r="M87" t="s">
        <v>136</v>
      </c>
      <c r="N87" t="s">
        <v>229</v>
      </c>
    </row>
    <row r="88" spans="6:14" ht="15.75" x14ac:dyDescent="0.25">
      <c r="F88" s="82" t="s">
        <v>193</v>
      </c>
      <c r="G88" s="255">
        <v>42443</v>
      </c>
      <c r="H88" s="84">
        <v>7240</v>
      </c>
      <c r="J88" s="84">
        <v>7240</v>
      </c>
    </row>
    <row r="89" spans="6:14" ht="15.75" x14ac:dyDescent="0.25">
      <c r="F89" s="82" t="s">
        <v>374</v>
      </c>
      <c r="G89" s="255">
        <v>42440</v>
      </c>
      <c r="H89" s="84">
        <v>1563</v>
      </c>
      <c r="J89" s="84">
        <v>1563</v>
      </c>
    </row>
    <row r="90" spans="6:14" ht="15.75" x14ac:dyDescent="0.25">
      <c r="F90" s="82" t="s">
        <v>65</v>
      </c>
      <c r="G90" s="255">
        <v>42465</v>
      </c>
      <c r="H90" s="84">
        <v>154.87</v>
      </c>
      <c r="J90" s="84">
        <v>154.87</v>
      </c>
    </row>
    <row r="91" spans="6:14" ht="15.75" x14ac:dyDescent="0.25">
      <c r="F91" s="82" t="s">
        <v>161</v>
      </c>
      <c r="G91" s="255">
        <v>42098</v>
      </c>
      <c r="H91" s="84">
        <v>141.16999999999999</v>
      </c>
      <c r="J91" s="84">
        <v>141.16999999999999</v>
      </c>
      <c r="M91" t="s">
        <v>136</v>
      </c>
    </row>
    <row r="92" spans="6:14" ht="15.75" x14ac:dyDescent="0.25">
      <c r="F92" s="82" t="s">
        <v>375</v>
      </c>
      <c r="G92" s="255">
        <v>42461</v>
      </c>
      <c r="H92" s="84">
        <v>590.4</v>
      </c>
      <c r="J92" s="84">
        <v>590.4</v>
      </c>
    </row>
    <row r="93" spans="6:14" ht="15.75" x14ac:dyDescent="0.25">
      <c r="F93" s="82" t="s">
        <v>161</v>
      </c>
      <c r="G93" s="255">
        <v>42461</v>
      </c>
      <c r="H93" s="84">
        <v>1258.1500000000001</v>
      </c>
      <c r="J93" s="84">
        <v>1258.1500000000001</v>
      </c>
      <c r="M93" t="s">
        <v>136</v>
      </c>
    </row>
    <row r="94" spans="6:14" ht="15.75" x14ac:dyDescent="0.25">
      <c r="F94" s="82" t="s">
        <v>196</v>
      </c>
      <c r="G94" s="255">
        <v>42430</v>
      </c>
      <c r="H94" s="84">
        <v>371.72</v>
      </c>
      <c r="J94" s="84">
        <v>371.72</v>
      </c>
      <c r="M94" t="s">
        <v>136</v>
      </c>
      <c r="N94" t="s">
        <v>228</v>
      </c>
    </row>
    <row r="95" spans="6:14" ht="15.75" x14ac:dyDescent="0.25">
      <c r="F95" s="82" t="s">
        <v>196</v>
      </c>
      <c r="G95" s="255">
        <v>42430</v>
      </c>
      <c r="H95" s="84">
        <v>424.85</v>
      </c>
      <c r="J95" s="84">
        <v>424.85</v>
      </c>
      <c r="M95" t="s">
        <v>136</v>
      </c>
      <c r="N95" t="s">
        <v>229</v>
      </c>
    </row>
    <row r="96" spans="6:14" ht="15.75" x14ac:dyDescent="0.25">
      <c r="F96" s="82" t="s">
        <v>161</v>
      </c>
      <c r="G96" s="255">
        <v>42458</v>
      </c>
      <c r="H96" s="84">
        <v>1394.84</v>
      </c>
      <c r="J96" s="84">
        <v>1394.84</v>
      </c>
      <c r="M96" t="s">
        <v>136</v>
      </c>
    </row>
    <row r="97" spans="6:14" ht="15.75" x14ac:dyDescent="0.25">
      <c r="F97" s="82" t="s">
        <v>376</v>
      </c>
      <c r="G97" s="255">
        <v>42430</v>
      </c>
      <c r="H97" s="84">
        <v>700.4</v>
      </c>
      <c r="J97" s="84">
        <v>700.4</v>
      </c>
      <c r="M97" t="s">
        <v>136</v>
      </c>
      <c r="N97" t="s">
        <v>228</v>
      </c>
    </row>
    <row r="98" spans="6:14" ht="15.75" x14ac:dyDescent="0.25">
      <c r="F98" s="82" t="s">
        <v>376</v>
      </c>
      <c r="G98" s="255">
        <v>42430</v>
      </c>
      <c r="H98" s="84">
        <v>1878.79</v>
      </c>
      <c r="J98" s="84">
        <v>1878.79</v>
      </c>
      <c r="M98" t="s">
        <v>136</v>
      </c>
      <c r="N98" t="s">
        <v>228</v>
      </c>
    </row>
    <row r="99" spans="6:14" ht="31.5" x14ac:dyDescent="0.25">
      <c r="F99" s="82" t="s">
        <v>377</v>
      </c>
      <c r="G99" s="255">
        <v>42430</v>
      </c>
      <c r="H99" s="84">
        <v>30</v>
      </c>
      <c r="J99" s="84">
        <v>30</v>
      </c>
      <c r="N99" t="s">
        <v>228</v>
      </c>
    </row>
    <row r="100" spans="6:14" ht="31.5" x14ac:dyDescent="0.25">
      <c r="F100" s="82" t="s">
        <v>378</v>
      </c>
      <c r="G100" s="255">
        <v>42446</v>
      </c>
      <c r="H100" s="84">
        <v>199.26</v>
      </c>
      <c r="J100" s="84">
        <v>199.26</v>
      </c>
      <c r="M100" t="s">
        <v>136</v>
      </c>
    </row>
    <row r="101" spans="6:14" ht="31.5" x14ac:dyDescent="0.25">
      <c r="F101" s="82" t="s">
        <v>377</v>
      </c>
      <c r="G101" s="255">
        <v>42430</v>
      </c>
      <c r="H101" s="84">
        <v>15</v>
      </c>
      <c r="J101" s="84">
        <v>15</v>
      </c>
      <c r="N101" t="s">
        <v>229</v>
      </c>
    </row>
    <row r="102" spans="6:14" ht="15.75" x14ac:dyDescent="0.25">
      <c r="F102" s="82" t="s">
        <v>379</v>
      </c>
      <c r="G102" s="255">
        <v>42439</v>
      </c>
      <c r="H102" s="84">
        <v>75.03</v>
      </c>
      <c r="J102" s="84">
        <v>75.03</v>
      </c>
    </row>
    <row r="103" spans="6:14" ht="63" x14ac:dyDescent="0.25">
      <c r="F103" s="82" t="s">
        <v>380</v>
      </c>
      <c r="G103" s="255">
        <v>42445</v>
      </c>
      <c r="H103" s="84">
        <v>2605.08</v>
      </c>
      <c r="J103" s="84">
        <v>2605.08</v>
      </c>
    </row>
    <row r="104" spans="6:14" ht="15.75" x14ac:dyDescent="0.25">
      <c r="F104" s="82" t="s">
        <v>161</v>
      </c>
      <c r="G104" s="255">
        <v>42428</v>
      </c>
      <c r="H104" s="84">
        <v>264.05</v>
      </c>
      <c r="J104" s="84">
        <v>264.05</v>
      </c>
      <c r="M104" t="s">
        <v>381</v>
      </c>
    </row>
    <row r="105" spans="6:14" ht="31.5" x14ac:dyDescent="0.25">
      <c r="F105" s="82" t="s">
        <v>382</v>
      </c>
      <c r="G105" s="255">
        <v>42400</v>
      </c>
      <c r="H105" s="84">
        <v>837.33</v>
      </c>
      <c r="J105" s="84">
        <v>837.33</v>
      </c>
    </row>
    <row r="106" spans="6:14" ht="15.75" x14ac:dyDescent="0.25">
      <c r="F106" s="82" t="s">
        <v>449</v>
      </c>
      <c r="G106" s="255">
        <v>42461</v>
      </c>
      <c r="H106" s="84">
        <v>15</v>
      </c>
      <c r="J106" s="84">
        <v>15</v>
      </c>
      <c r="M106" t="s">
        <v>136</v>
      </c>
    </row>
    <row r="107" spans="6:14" ht="15.75" x14ac:dyDescent="0.25">
      <c r="F107" s="82" t="s">
        <v>450</v>
      </c>
      <c r="G107" s="255">
        <v>42461</v>
      </c>
      <c r="H107" s="84">
        <v>3429.49</v>
      </c>
      <c r="J107" s="84">
        <v>3429.49</v>
      </c>
      <c r="M107" t="s">
        <v>136</v>
      </c>
      <c r="N107" t="s">
        <v>229</v>
      </c>
    </row>
    <row r="108" spans="6:14" ht="15.75" x14ac:dyDescent="0.25">
      <c r="F108" s="82" t="s">
        <v>451</v>
      </c>
      <c r="G108" s="255">
        <v>42461</v>
      </c>
      <c r="H108" s="84">
        <v>565.12</v>
      </c>
      <c r="J108" s="84">
        <v>565.12</v>
      </c>
      <c r="M108" t="s">
        <v>136</v>
      </c>
      <c r="N108" t="s">
        <v>229</v>
      </c>
    </row>
    <row r="109" spans="6:14" ht="15.75" x14ac:dyDescent="0.25">
      <c r="F109" s="82" t="s">
        <v>443</v>
      </c>
      <c r="G109" s="255">
        <v>42429</v>
      </c>
      <c r="H109" s="84">
        <v>1.43</v>
      </c>
      <c r="J109" s="84">
        <v>1.43</v>
      </c>
    </row>
    <row r="110" spans="6:14" ht="15.75" x14ac:dyDescent="0.25">
      <c r="F110" s="82" t="s">
        <v>450</v>
      </c>
      <c r="G110" s="255">
        <v>42461</v>
      </c>
      <c r="H110" s="84">
        <v>1878.79</v>
      </c>
      <c r="J110" s="84">
        <v>1878.79</v>
      </c>
      <c r="M110" t="s">
        <v>136</v>
      </c>
      <c r="N110" t="s">
        <v>228</v>
      </c>
    </row>
    <row r="111" spans="6:14" ht="15.75" x14ac:dyDescent="0.25">
      <c r="F111" s="82" t="s">
        <v>449</v>
      </c>
      <c r="G111" s="255">
        <v>42461</v>
      </c>
      <c r="H111" s="84">
        <v>30</v>
      </c>
      <c r="J111" s="84">
        <v>30</v>
      </c>
      <c r="M111" t="s">
        <v>136</v>
      </c>
      <c r="N111" t="s">
        <v>228</v>
      </c>
    </row>
    <row r="112" spans="6:14" ht="15.75" x14ac:dyDescent="0.25">
      <c r="F112" s="82" t="s">
        <v>449</v>
      </c>
      <c r="G112" s="255">
        <v>42461</v>
      </c>
      <c r="H112" s="84">
        <v>700.4</v>
      </c>
      <c r="J112" s="84">
        <v>700.4</v>
      </c>
      <c r="M112" t="s">
        <v>136</v>
      </c>
      <c r="N112" t="s">
        <v>228</v>
      </c>
    </row>
    <row r="113" spans="4:14" ht="15.75" x14ac:dyDescent="0.25">
      <c r="F113" s="82" t="s">
        <v>452</v>
      </c>
      <c r="G113" s="255">
        <v>42474</v>
      </c>
      <c r="H113" s="84">
        <v>274.27</v>
      </c>
      <c r="J113" s="84">
        <v>274.27</v>
      </c>
      <c r="M113" t="s">
        <v>136</v>
      </c>
    </row>
    <row r="114" spans="4:14" ht="47.25" x14ac:dyDescent="0.25">
      <c r="F114" s="82" t="s">
        <v>453</v>
      </c>
      <c r="G114" s="255">
        <v>42479</v>
      </c>
      <c r="H114" s="84">
        <v>1242.3900000000001</v>
      </c>
      <c r="J114" s="84">
        <v>1242.3900000000001</v>
      </c>
    </row>
    <row r="115" spans="4:14" ht="15.75" x14ac:dyDescent="0.25">
      <c r="F115" s="82" t="s">
        <v>461</v>
      </c>
      <c r="G115" s="255">
        <v>42521</v>
      </c>
      <c r="H115" s="84">
        <v>3934.56</v>
      </c>
      <c r="J115" s="84">
        <v>3934.36</v>
      </c>
    </row>
    <row r="116" spans="4:14" ht="15.75" x14ac:dyDescent="0.25">
      <c r="F116" s="82"/>
      <c r="G116" s="255"/>
      <c r="H116" s="84"/>
      <c r="J116" s="84"/>
    </row>
    <row r="117" spans="4:14" ht="15.75" x14ac:dyDescent="0.25">
      <c r="F117" s="82"/>
      <c r="G117" s="255"/>
      <c r="H117" s="84"/>
      <c r="J117" s="84"/>
    </row>
    <row r="118" spans="4:14" ht="15.75" x14ac:dyDescent="0.25">
      <c r="F118" s="82" t="s">
        <v>447</v>
      </c>
      <c r="G118" s="255">
        <v>42457</v>
      </c>
      <c r="H118" s="84">
        <v>149.72999999999999</v>
      </c>
      <c r="J118" s="84">
        <v>149.72999999999999</v>
      </c>
      <c r="M118" t="s">
        <v>136</v>
      </c>
    </row>
    <row r="119" spans="4:14" ht="15.75" x14ac:dyDescent="0.25">
      <c r="F119" s="82" t="s">
        <v>417</v>
      </c>
      <c r="G119" s="255">
        <v>42521</v>
      </c>
      <c r="H119" s="84">
        <v>375</v>
      </c>
      <c r="J119" s="84">
        <v>375</v>
      </c>
    </row>
    <row r="120" spans="4:14" ht="15.75" x14ac:dyDescent="0.25">
      <c r="F120" s="82" t="s">
        <v>426</v>
      </c>
      <c r="G120" s="255">
        <v>42467</v>
      </c>
      <c r="H120" s="84">
        <v>93.76</v>
      </c>
      <c r="J120" s="84">
        <v>93.76</v>
      </c>
    </row>
    <row r="121" spans="4:14" ht="15.75" x14ac:dyDescent="0.25">
      <c r="F121" s="82" t="s">
        <v>140</v>
      </c>
      <c r="G121" s="255">
        <v>42479</v>
      </c>
      <c r="H121" s="84">
        <v>210.63</v>
      </c>
      <c r="J121" s="84">
        <v>210.63</v>
      </c>
    </row>
    <row r="122" spans="4:14" ht="15.75" x14ac:dyDescent="0.25">
      <c r="F122" s="82" t="s">
        <v>140</v>
      </c>
      <c r="G122" s="255">
        <v>42486</v>
      </c>
      <c r="H122" s="84">
        <v>255.87</v>
      </c>
      <c r="J122" s="84">
        <v>255.87</v>
      </c>
    </row>
    <row r="123" spans="4:14" ht="15.75" x14ac:dyDescent="0.25">
      <c r="F123" s="82" t="s">
        <v>140</v>
      </c>
      <c r="G123" s="255">
        <v>42490</v>
      </c>
      <c r="H123" s="84">
        <v>419.43</v>
      </c>
      <c r="J123" s="84">
        <v>419.43</v>
      </c>
    </row>
    <row r="124" spans="4:14" ht="15.75" x14ac:dyDescent="0.25">
      <c r="D124" t="s">
        <v>432</v>
      </c>
      <c r="F124" s="82" t="s">
        <v>431</v>
      </c>
      <c r="G124" s="255">
        <v>42461</v>
      </c>
      <c r="H124" s="84">
        <v>221.4</v>
      </c>
      <c r="J124" s="84">
        <v>221.4</v>
      </c>
    </row>
    <row r="125" spans="4:14" ht="15.75" x14ac:dyDescent="0.25">
      <c r="D125" t="s">
        <v>432</v>
      </c>
      <c r="F125" s="82" t="s">
        <v>437</v>
      </c>
      <c r="G125" s="255">
        <v>42468</v>
      </c>
      <c r="H125" s="84">
        <v>639.6</v>
      </c>
      <c r="J125" s="84">
        <v>639.6</v>
      </c>
    </row>
    <row r="126" spans="4:14" ht="15.75" x14ac:dyDescent="0.25">
      <c r="F126" s="82" t="s">
        <v>417</v>
      </c>
      <c r="G126" s="255">
        <v>42489</v>
      </c>
      <c r="H126" s="84">
        <v>375</v>
      </c>
      <c r="J126" s="84">
        <v>375</v>
      </c>
    </row>
    <row r="127" spans="4:14" ht="15.75" x14ac:dyDescent="0.25">
      <c r="F127" s="82" t="s">
        <v>438</v>
      </c>
      <c r="G127" s="255">
        <v>42491</v>
      </c>
      <c r="H127" s="84">
        <v>210.75</v>
      </c>
      <c r="J127" s="84">
        <v>210.75</v>
      </c>
      <c r="M127" t="s">
        <v>136</v>
      </c>
      <c r="N127" t="s">
        <v>228</v>
      </c>
    </row>
    <row r="128" spans="4:14" ht="15.75" x14ac:dyDescent="0.25">
      <c r="F128" s="82" t="s">
        <v>438</v>
      </c>
      <c r="G128" s="255">
        <v>42491</v>
      </c>
      <c r="H128" s="84">
        <v>361.03</v>
      </c>
      <c r="J128" s="84">
        <v>361.03</v>
      </c>
      <c r="M128" t="s">
        <v>136</v>
      </c>
      <c r="N128" t="s">
        <v>229</v>
      </c>
    </row>
    <row r="129" spans="6:14" ht="15.75" x14ac:dyDescent="0.25">
      <c r="F129" s="82" t="s">
        <v>439</v>
      </c>
      <c r="G129" s="255">
        <v>42492</v>
      </c>
      <c r="H129" s="84">
        <v>1620.3</v>
      </c>
      <c r="J129" s="84">
        <v>1620.3</v>
      </c>
    </row>
    <row r="130" spans="6:14" ht="15.75" x14ac:dyDescent="0.25">
      <c r="F130" s="82" t="s">
        <v>438</v>
      </c>
      <c r="G130" s="255">
        <v>42461</v>
      </c>
      <c r="H130" s="84">
        <v>371.72</v>
      </c>
      <c r="J130" s="84">
        <v>371.72</v>
      </c>
      <c r="M130" t="s">
        <v>136</v>
      </c>
      <c r="N130" t="s">
        <v>228</v>
      </c>
    </row>
    <row r="131" spans="6:14" ht="15.75" x14ac:dyDescent="0.25">
      <c r="F131" s="82" t="s">
        <v>438</v>
      </c>
      <c r="G131" s="255">
        <v>42461</v>
      </c>
      <c r="H131" s="84">
        <v>442.24</v>
      </c>
      <c r="J131" s="84">
        <v>442.24</v>
      </c>
      <c r="M131" t="s">
        <v>136</v>
      </c>
      <c r="N131" t="s">
        <v>229</v>
      </c>
    </row>
    <row r="132" spans="6:14" ht="15.75" x14ac:dyDescent="0.25">
      <c r="F132" s="82" t="s">
        <v>440</v>
      </c>
      <c r="G132" s="255">
        <v>42488</v>
      </c>
      <c r="H132" s="84">
        <v>182.8</v>
      </c>
      <c r="J132" s="84">
        <v>182.8</v>
      </c>
      <c r="M132" t="s">
        <v>136</v>
      </c>
    </row>
    <row r="133" spans="6:14" ht="15.75" x14ac:dyDescent="0.25">
      <c r="F133" s="82" t="s">
        <v>441</v>
      </c>
      <c r="G133" s="255">
        <v>42491</v>
      </c>
      <c r="H133" s="84">
        <v>2104.42</v>
      </c>
      <c r="J133" s="84">
        <v>2104.42</v>
      </c>
      <c r="M133" t="s">
        <v>136</v>
      </c>
    </row>
    <row r="134" spans="6:14" ht="15.75" x14ac:dyDescent="0.25">
      <c r="F134" s="82" t="s">
        <v>442</v>
      </c>
      <c r="G134" s="255">
        <v>42492</v>
      </c>
      <c r="H134" s="84">
        <v>1878.79</v>
      </c>
      <c r="J134" s="84">
        <v>1878.79</v>
      </c>
      <c r="M134" t="s">
        <v>136</v>
      </c>
      <c r="N134" t="s">
        <v>228</v>
      </c>
    </row>
    <row r="135" spans="6:14" ht="15.75" x14ac:dyDescent="0.25">
      <c r="F135" s="82" t="s">
        <v>443</v>
      </c>
      <c r="G135" s="255">
        <v>42094</v>
      </c>
      <c r="H135" s="84">
        <v>4.71</v>
      </c>
      <c r="J135" s="84">
        <v>4.71</v>
      </c>
    </row>
    <row r="136" spans="6:14" ht="15.75" x14ac:dyDescent="0.25">
      <c r="F136" s="82" t="s">
        <v>444</v>
      </c>
      <c r="G136" s="255">
        <v>42492</v>
      </c>
      <c r="H136" s="84">
        <v>30</v>
      </c>
      <c r="J136" s="84">
        <v>30</v>
      </c>
      <c r="M136" t="s">
        <v>136</v>
      </c>
      <c r="N136" t="s">
        <v>228</v>
      </c>
    </row>
    <row r="137" spans="6:14" ht="15.75" x14ac:dyDescent="0.25">
      <c r="F137" s="82" t="s">
        <v>445</v>
      </c>
      <c r="G137" s="255">
        <v>42492</v>
      </c>
      <c r="H137" s="84">
        <v>700.4</v>
      </c>
      <c r="J137" s="84">
        <v>700.4</v>
      </c>
      <c r="M137" t="s">
        <v>136</v>
      </c>
      <c r="N137" t="s">
        <v>228</v>
      </c>
    </row>
    <row r="138" spans="6:14" ht="15.75" x14ac:dyDescent="0.25">
      <c r="F138" s="82" t="s">
        <v>446</v>
      </c>
      <c r="G138" s="255">
        <v>42489</v>
      </c>
      <c r="H138" s="84">
        <v>576.9</v>
      </c>
      <c r="J138" s="84">
        <v>576.9</v>
      </c>
      <c r="M138" t="s">
        <v>136</v>
      </c>
    </row>
    <row r="139" spans="6:14" ht="15.75" x14ac:dyDescent="0.25">
      <c r="F139" s="82" t="s">
        <v>145</v>
      </c>
      <c r="G139" s="255">
        <v>42491</v>
      </c>
      <c r="H139" s="84">
        <v>108.8</v>
      </c>
      <c r="J139" s="84">
        <v>108.8</v>
      </c>
      <c r="M139" t="s">
        <v>136</v>
      </c>
    </row>
    <row r="140" spans="6:14" ht="31.5" x14ac:dyDescent="0.25">
      <c r="F140" s="82" t="s">
        <v>382</v>
      </c>
      <c r="G140" s="255">
        <v>42474</v>
      </c>
      <c r="H140" s="84">
        <v>1518.14</v>
      </c>
      <c r="J140" s="84">
        <v>1518.14</v>
      </c>
    </row>
    <row r="141" spans="6:14" ht="15.75" x14ac:dyDescent="0.25">
      <c r="F141" s="82" t="s">
        <v>462</v>
      </c>
      <c r="G141" t="s">
        <v>463</v>
      </c>
      <c r="H141" s="84">
        <v>141.16999999999999</v>
      </c>
      <c r="J141" s="84">
        <v>141.16999999999999</v>
      </c>
      <c r="M141" t="s">
        <v>464</v>
      </c>
    </row>
    <row r="142" spans="6:14" ht="15.75" x14ac:dyDescent="0.25">
      <c r="F142" s="82" t="s">
        <v>448</v>
      </c>
      <c r="G142" s="255">
        <v>42522</v>
      </c>
      <c r="H142" s="84">
        <v>1664.77</v>
      </c>
      <c r="J142" s="84">
        <v>1664.77</v>
      </c>
      <c r="M142" t="s">
        <v>464</v>
      </c>
    </row>
    <row r="143" spans="6:14" ht="31.5" x14ac:dyDescent="0.25">
      <c r="F143" s="82" t="s">
        <v>465</v>
      </c>
      <c r="G143" s="255">
        <v>1967.28</v>
      </c>
      <c r="H143" s="84">
        <v>1967.28</v>
      </c>
      <c r="J143" s="84">
        <v>1967.28</v>
      </c>
    </row>
    <row r="144" spans="6:14" ht="15.75" x14ac:dyDescent="0.25">
      <c r="F144" s="82" t="s">
        <v>439</v>
      </c>
      <c r="G144" s="255">
        <v>42500</v>
      </c>
      <c r="H144" s="84">
        <v>61.5</v>
      </c>
      <c r="J144" s="84">
        <v>61.5</v>
      </c>
    </row>
    <row r="145" spans="6:14" ht="15.75" x14ac:dyDescent="0.25">
      <c r="F145" s="82" t="s">
        <v>462</v>
      </c>
      <c r="G145" s="255">
        <v>42519</v>
      </c>
      <c r="H145" s="84">
        <v>1350.68</v>
      </c>
      <c r="J145" s="84">
        <v>1350.68</v>
      </c>
      <c r="M145" t="s">
        <v>464</v>
      </c>
    </row>
    <row r="146" spans="6:14" ht="15.75" x14ac:dyDescent="0.25">
      <c r="F146" s="82" t="s">
        <v>468</v>
      </c>
      <c r="G146" s="255">
        <v>42522</v>
      </c>
      <c r="H146" s="84">
        <v>3429.49</v>
      </c>
      <c r="J146" s="84">
        <v>3429.49</v>
      </c>
      <c r="M146" t="s">
        <v>464</v>
      </c>
      <c r="N146" t="s">
        <v>469</v>
      </c>
    </row>
    <row r="147" spans="6:14" ht="15.75" x14ac:dyDescent="0.25">
      <c r="F147" s="82" t="s">
        <v>470</v>
      </c>
      <c r="G147" s="255">
        <v>42522</v>
      </c>
      <c r="H147" s="84">
        <v>565.12</v>
      </c>
      <c r="J147" s="84">
        <v>565.12</v>
      </c>
      <c r="M147" t="s">
        <v>464</v>
      </c>
      <c r="N147" t="s">
        <v>469</v>
      </c>
    </row>
    <row r="148" spans="6:14" ht="15.75" x14ac:dyDescent="0.25">
      <c r="F148" s="82" t="s">
        <v>471</v>
      </c>
      <c r="G148" s="255">
        <v>42522</v>
      </c>
      <c r="H148" s="84">
        <v>15</v>
      </c>
      <c r="J148" s="84">
        <v>15</v>
      </c>
      <c r="M148" t="s">
        <v>464</v>
      </c>
      <c r="N148" t="s">
        <v>469</v>
      </c>
    </row>
    <row r="149" spans="6:14" ht="15.75" x14ac:dyDescent="0.25">
      <c r="F149" s="82" t="s">
        <v>145</v>
      </c>
      <c r="G149" s="255">
        <v>42522</v>
      </c>
      <c r="H149" s="84">
        <v>108.8</v>
      </c>
      <c r="J149" s="84">
        <v>108.8</v>
      </c>
      <c r="M149" t="s">
        <v>464</v>
      </c>
      <c r="N149" t="s">
        <v>228</v>
      </c>
    </row>
  </sheetData>
  <autoFilter ref="J1:J140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3"/>
  <sheetViews>
    <sheetView workbookViewId="0">
      <selection activeCell="I28" sqref="I28"/>
    </sheetView>
  </sheetViews>
  <sheetFormatPr defaultRowHeight="15" x14ac:dyDescent="0.25"/>
  <cols>
    <col min="2" max="2" width="17.28515625" customWidth="1"/>
    <col min="3" max="3" width="10.140625" bestFit="1" customWidth="1"/>
    <col min="5" max="5" width="10.140625" bestFit="1" customWidth="1"/>
    <col min="6" max="6" width="27.42578125" customWidth="1"/>
    <col min="7" max="7" width="11.5703125" bestFit="1" customWidth="1"/>
    <col min="8" max="8" width="11.5703125" customWidth="1"/>
    <col min="9" max="9" width="13.140625" customWidth="1"/>
    <col min="10" max="10" width="19.42578125" customWidth="1"/>
    <col min="11" max="11" width="17.140625" customWidth="1"/>
    <col min="12" max="12" width="11.28515625" bestFit="1" customWidth="1"/>
  </cols>
  <sheetData>
    <row r="2" spans="2:12" x14ac:dyDescent="0.25">
      <c r="B2" t="s">
        <v>72</v>
      </c>
    </row>
    <row r="3" spans="2:12" ht="15.75" thickBot="1" x14ac:dyDescent="0.3"/>
    <row r="4" spans="2:12" ht="16.5" thickBot="1" x14ac:dyDescent="0.3">
      <c r="B4" s="7" t="s">
        <v>1</v>
      </c>
      <c r="C4" s="8" t="s">
        <v>4</v>
      </c>
      <c r="D4" s="9" t="s">
        <v>3</v>
      </c>
      <c r="E4" s="10" t="s">
        <v>2</v>
      </c>
      <c r="F4" s="11" t="s">
        <v>5</v>
      </c>
      <c r="G4" s="7" t="s">
        <v>6</v>
      </c>
      <c r="H4" s="8" t="s">
        <v>4</v>
      </c>
      <c r="I4" s="9" t="s">
        <v>3</v>
      </c>
      <c r="J4" s="12" t="s">
        <v>2</v>
      </c>
      <c r="K4" s="8" t="s">
        <v>7</v>
      </c>
      <c r="L4" s="3"/>
    </row>
    <row r="5" spans="2:12" ht="16.5" thickBot="1" x14ac:dyDescent="0.3">
      <c r="B5" s="13" t="s">
        <v>8</v>
      </c>
      <c r="C5" s="14">
        <f>SUM(C6:C24)</f>
        <v>30000</v>
      </c>
      <c r="D5" s="14">
        <f>SUM(D6:D24)</f>
        <v>6900</v>
      </c>
      <c r="E5" s="15">
        <f>SUM(E6:E24)</f>
        <v>36900</v>
      </c>
      <c r="F5" s="16" t="s">
        <v>9</v>
      </c>
      <c r="G5" s="17"/>
      <c r="H5" s="14">
        <f>SUM(H6:H24)</f>
        <v>22848</v>
      </c>
      <c r="I5" s="14">
        <f t="shared" ref="I5:J5" si="0">SUM(I6:I24)</f>
        <v>1511</v>
      </c>
      <c r="J5" s="18">
        <f t="shared" si="0"/>
        <v>24389</v>
      </c>
      <c r="K5" s="19">
        <f>SUM(C5-J5+I5)</f>
        <v>7122</v>
      </c>
      <c r="L5" s="20" t="s">
        <v>11</v>
      </c>
    </row>
    <row r="6" spans="2:12" ht="15.75" x14ac:dyDescent="0.25">
      <c r="B6" s="22" t="s">
        <v>73</v>
      </c>
      <c r="C6" s="23">
        <v>30000</v>
      </c>
      <c r="D6" s="23">
        <v>6900</v>
      </c>
      <c r="E6" s="24">
        <v>36900</v>
      </c>
      <c r="F6" s="25" t="s">
        <v>12</v>
      </c>
      <c r="G6" s="26" t="s">
        <v>76</v>
      </c>
      <c r="H6" s="27">
        <v>2600</v>
      </c>
      <c r="I6" s="27"/>
      <c r="J6" s="28">
        <v>2600</v>
      </c>
      <c r="K6" s="29"/>
      <c r="L6" s="30">
        <v>103</v>
      </c>
    </row>
    <row r="7" spans="2:12" ht="15.75" x14ac:dyDescent="0.25">
      <c r="B7" s="31"/>
      <c r="C7" s="32"/>
      <c r="D7" s="32"/>
      <c r="E7" s="33"/>
      <c r="F7" s="34" t="s">
        <v>93</v>
      </c>
      <c r="G7" s="35" t="s">
        <v>94</v>
      </c>
      <c r="H7" s="32">
        <v>800</v>
      </c>
      <c r="I7" s="32"/>
      <c r="J7" s="36">
        <v>800</v>
      </c>
      <c r="K7" s="37"/>
      <c r="L7" s="38" t="s">
        <v>95</v>
      </c>
    </row>
    <row r="8" spans="2:12" ht="15.75" x14ac:dyDescent="0.25">
      <c r="B8" s="31"/>
      <c r="C8" s="32"/>
      <c r="D8" s="32"/>
      <c r="E8" s="33"/>
      <c r="F8" s="34" t="s">
        <v>113</v>
      </c>
      <c r="G8" s="35" t="s">
        <v>96</v>
      </c>
      <c r="H8" s="32">
        <v>440</v>
      </c>
      <c r="I8" s="32"/>
      <c r="J8" s="36">
        <v>440</v>
      </c>
      <c r="K8" s="37"/>
      <c r="L8" s="38" t="s">
        <v>97</v>
      </c>
    </row>
    <row r="9" spans="2:12" ht="15.75" x14ac:dyDescent="0.25">
      <c r="B9" s="31"/>
      <c r="C9" s="32"/>
      <c r="D9" s="32"/>
      <c r="E9" s="33"/>
      <c r="F9" s="34"/>
      <c r="G9" s="35"/>
      <c r="H9" s="32"/>
      <c r="I9" s="32"/>
      <c r="J9" s="36"/>
      <c r="K9" s="37"/>
      <c r="L9" s="38"/>
    </row>
    <row r="10" spans="2:12" ht="31.5" x14ac:dyDescent="0.25">
      <c r="B10" s="31"/>
      <c r="C10" s="32"/>
      <c r="D10" s="32"/>
      <c r="E10" s="33"/>
      <c r="F10" s="34" t="s">
        <v>100</v>
      </c>
      <c r="G10" s="74">
        <v>42719</v>
      </c>
      <c r="H10" s="32">
        <v>2348</v>
      </c>
      <c r="I10" s="32"/>
      <c r="J10" s="36">
        <v>2348</v>
      </c>
      <c r="K10" s="37"/>
      <c r="L10" s="38" t="s">
        <v>101</v>
      </c>
    </row>
    <row r="11" spans="2:12" ht="16.5" thickBot="1" x14ac:dyDescent="0.3">
      <c r="B11" s="53"/>
      <c r="C11" s="54"/>
      <c r="D11" s="54"/>
      <c r="E11" s="55"/>
      <c r="F11" s="56" t="s">
        <v>107</v>
      </c>
      <c r="G11" s="57" t="s">
        <v>108</v>
      </c>
      <c r="H11" s="54">
        <v>1400</v>
      </c>
      <c r="I11" s="54"/>
      <c r="J11" s="58">
        <v>1400</v>
      </c>
      <c r="K11" s="258"/>
      <c r="L11" s="60"/>
    </row>
    <row r="12" spans="2:12" ht="16.5" thickBot="1" x14ac:dyDescent="0.3">
      <c r="B12" s="75"/>
      <c r="C12" s="76"/>
      <c r="D12" s="76"/>
      <c r="E12" s="76"/>
      <c r="F12" s="77" t="s">
        <v>109</v>
      </c>
      <c r="G12" s="78" t="s">
        <v>112</v>
      </c>
      <c r="H12" s="76">
        <v>1500</v>
      </c>
      <c r="I12" s="76"/>
      <c r="J12" s="79">
        <v>1500</v>
      </c>
      <c r="K12" s="80"/>
      <c r="L12" s="81"/>
    </row>
    <row r="13" spans="2:12" ht="15.75" x14ac:dyDescent="0.25">
      <c r="B13" s="22"/>
      <c r="C13" s="23"/>
      <c r="D13" s="23"/>
      <c r="E13" s="24"/>
      <c r="F13" s="44" t="s">
        <v>110</v>
      </c>
      <c r="G13" s="45" t="s">
        <v>111</v>
      </c>
      <c r="H13" s="23">
        <v>500</v>
      </c>
      <c r="I13" s="23"/>
      <c r="J13" s="46">
        <v>500</v>
      </c>
      <c r="K13" s="47"/>
      <c r="L13" s="48"/>
    </row>
    <row r="14" spans="2:12" ht="15.75" x14ac:dyDescent="0.25">
      <c r="B14" s="31"/>
      <c r="C14" s="32"/>
      <c r="D14" s="32"/>
      <c r="E14" s="33"/>
      <c r="F14" s="49" t="s">
        <v>127</v>
      </c>
      <c r="G14" s="35" t="s">
        <v>126</v>
      </c>
      <c r="H14" s="32">
        <v>3850</v>
      </c>
      <c r="I14" s="32"/>
      <c r="J14" s="36">
        <v>3850</v>
      </c>
      <c r="K14" s="37"/>
      <c r="L14" s="38"/>
    </row>
    <row r="15" spans="2:12" ht="15.75" x14ac:dyDescent="0.25">
      <c r="B15" s="31"/>
      <c r="C15" s="32"/>
      <c r="D15" s="32"/>
      <c r="E15" s="33"/>
      <c r="F15" s="49" t="s">
        <v>129</v>
      </c>
      <c r="G15" s="35" t="s">
        <v>130</v>
      </c>
      <c r="H15" s="32">
        <v>700</v>
      </c>
      <c r="I15" s="32">
        <v>131</v>
      </c>
      <c r="J15" s="36">
        <v>861</v>
      </c>
      <c r="K15" s="37"/>
      <c r="L15" s="38" t="s">
        <v>131</v>
      </c>
    </row>
    <row r="16" spans="2:12" ht="15.75" x14ac:dyDescent="0.25">
      <c r="B16" s="31"/>
      <c r="C16" s="32"/>
      <c r="D16" s="32"/>
      <c r="E16" s="33"/>
      <c r="F16" s="49" t="s">
        <v>132</v>
      </c>
      <c r="G16" s="35" t="s">
        <v>130</v>
      </c>
      <c r="H16" s="32">
        <v>5500</v>
      </c>
      <c r="I16" s="32">
        <v>1265</v>
      </c>
      <c r="J16" s="36">
        <v>6765</v>
      </c>
      <c r="K16" s="37"/>
      <c r="L16" s="38"/>
    </row>
    <row r="17" spans="2:12" ht="15.75" x14ac:dyDescent="0.25">
      <c r="B17" s="31"/>
      <c r="C17" s="32"/>
      <c r="D17" s="32"/>
      <c r="E17" s="33"/>
      <c r="F17" s="49" t="s">
        <v>151</v>
      </c>
      <c r="G17" s="35" t="s">
        <v>154</v>
      </c>
      <c r="H17" s="32">
        <v>880</v>
      </c>
      <c r="I17" s="32"/>
      <c r="J17" s="36">
        <v>880</v>
      </c>
      <c r="K17" s="37"/>
      <c r="L17" s="38"/>
    </row>
    <row r="18" spans="2:12" ht="15.75" x14ac:dyDescent="0.25">
      <c r="B18" s="31"/>
      <c r="C18" s="32"/>
      <c r="D18" s="32"/>
      <c r="E18" s="33"/>
      <c r="F18" s="49"/>
      <c r="G18" s="35" t="s">
        <v>154</v>
      </c>
      <c r="H18" s="32">
        <v>500</v>
      </c>
      <c r="I18" s="32"/>
      <c r="J18" s="36">
        <v>500</v>
      </c>
      <c r="K18" s="37"/>
      <c r="L18" s="38"/>
    </row>
    <row r="19" spans="2:12" ht="15.75" x14ac:dyDescent="0.25">
      <c r="B19" s="53"/>
      <c r="C19" s="54"/>
      <c r="D19" s="54"/>
      <c r="E19" s="55"/>
      <c r="F19" s="69" t="s">
        <v>152</v>
      </c>
      <c r="G19" s="57" t="s">
        <v>154</v>
      </c>
      <c r="H19" s="54">
        <v>880</v>
      </c>
      <c r="I19" s="54"/>
      <c r="J19" s="58">
        <v>880</v>
      </c>
      <c r="K19" s="59"/>
      <c r="L19" s="60"/>
    </row>
    <row r="20" spans="2:12" ht="15.75" x14ac:dyDescent="0.25">
      <c r="B20" s="53"/>
      <c r="C20" s="54"/>
      <c r="D20" s="54"/>
      <c r="E20" s="55"/>
      <c r="F20" s="69" t="s">
        <v>153</v>
      </c>
      <c r="G20" s="57" t="s">
        <v>154</v>
      </c>
      <c r="H20" s="54">
        <v>500</v>
      </c>
      <c r="I20" s="54">
        <v>115</v>
      </c>
      <c r="J20" s="58">
        <v>615</v>
      </c>
      <c r="K20" s="59"/>
      <c r="L20" s="60"/>
    </row>
    <row r="21" spans="2:12" ht="31.5" x14ac:dyDescent="0.25">
      <c r="B21" s="53"/>
      <c r="C21" s="54"/>
      <c r="D21" s="54"/>
      <c r="E21" s="55"/>
      <c r="F21" s="69" t="s">
        <v>297</v>
      </c>
      <c r="G21" s="57" t="s">
        <v>295</v>
      </c>
      <c r="H21" s="54">
        <v>450</v>
      </c>
      <c r="I21" s="54"/>
      <c r="J21" s="58">
        <v>450</v>
      </c>
      <c r="K21" s="59"/>
      <c r="L21" s="60"/>
    </row>
    <row r="22" spans="2:12" ht="16.5" thickBot="1" x14ac:dyDescent="0.3">
      <c r="B22" s="53"/>
      <c r="C22" s="54"/>
      <c r="D22" s="54"/>
      <c r="E22" s="55"/>
      <c r="F22" s="52"/>
      <c r="G22" s="39"/>
      <c r="H22" s="40"/>
      <c r="I22" s="40"/>
      <c r="J22" s="41"/>
      <c r="K22" s="42"/>
      <c r="L22" s="43"/>
    </row>
    <row r="23" spans="2:12" ht="15.75" x14ac:dyDescent="0.25">
      <c r="B23" s="53"/>
      <c r="C23" s="54"/>
      <c r="D23" s="54"/>
      <c r="E23" s="55"/>
      <c r="F23" s="69"/>
      <c r="G23" s="57"/>
      <c r="H23" s="54"/>
      <c r="I23" s="54"/>
      <c r="J23" s="58"/>
      <c r="K23" s="59"/>
      <c r="L23" s="60"/>
    </row>
  </sheetData>
  <pageMargins left="0.7" right="0.7" top="0.75" bottom="0.75" header="0.3" footer="0.3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7"/>
  <sheetViews>
    <sheetView workbookViewId="0">
      <selection activeCell="H35" sqref="H35"/>
    </sheetView>
  </sheetViews>
  <sheetFormatPr defaultRowHeight="15" x14ac:dyDescent="0.25"/>
  <cols>
    <col min="2" max="2" width="11.42578125" customWidth="1"/>
    <col min="3" max="3" width="12.85546875" customWidth="1"/>
    <col min="4" max="4" width="12.140625" customWidth="1"/>
    <col min="5" max="5" width="11.42578125" customWidth="1"/>
    <col min="6" max="6" width="28.85546875" customWidth="1"/>
    <col min="7" max="7" width="14" customWidth="1"/>
    <col min="8" max="8" width="10.140625" bestFit="1" customWidth="1"/>
    <col min="10" max="10" width="12.85546875" customWidth="1"/>
    <col min="11" max="11" width="13.7109375" customWidth="1"/>
    <col min="12" max="12" width="13.42578125" customWidth="1"/>
    <col min="14" max="14" width="24.7109375" bestFit="1" customWidth="1"/>
  </cols>
  <sheetData>
    <row r="2" spans="2:14" x14ac:dyDescent="0.25">
      <c r="B2" t="s">
        <v>77</v>
      </c>
    </row>
    <row r="3" spans="2:14" ht="15.75" thickBot="1" x14ac:dyDescent="0.3"/>
    <row r="4" spans="2:14" ht="16.5" thickBot="1" x14ac:dyDescent="0.3">
      <c r="B4" s="7" t="s">
        <v>1</v>
      </c>
      <c r="C4" s="8" t="s">
        <v>2</v>
      </c>
      <c r="D4" s="9" t="s">
        <v>3</v>
      </c>
      <c r="E4" s="10" t="s">
        <v>4</v>
      </c>
      <c r="F4" s="11" t="s">
        <v>5</v>
      </c>
      <c r="G4" s="7" t="s">
        <v>6</v>
      </c>
      <c r="H4" s="8" t="s">
        <v>2</v>
      </c>
      <c r="I4" s="9" t="s">
        <v>3</v>
      </c>
      <c r="J4" s="12" t="s">
        <v>4</v>
      </c>
      <c r="K4" s="8" t="s">
        <v>7</v>
      </c>
      <c r="L4" s="3"/>
    </row>
    <row r="5" spans="2:14" ht="16.5" thickBot="1" x14ac:dyDescent="0.3">
      <c r="B5" s="13" t="s">
        <v>8</v>
      </c>
      <c r="C5" s="14">
        <f>SUM(C6:C21)</f>
        <v>36000</v>
      </c>
      <c r="D5" s="14">
        <f>SUM(D6:D21)</f>
        <v>0</v>
      </c>
      <c r="E5" s="15">
        <f>SUM(E6:E21)</f>
        <v>36000</v>
      </c>
      <c r="F5" s="16" t="s">
        <v>9</v>
      </c>
      <c r="G5" s="17" t="s">
        <v>10</v>
      </c>
      <c r="H5" s="14">
        <f>SUM(H6:H21)</f>
        <v>30149.389999999996</v>
      </c>
      <c r="I5" s="14">
        <f t="shared" ref="I5:J5" si="0">SUM(I6:I21)</f>
        <v>0</v>
      </c>
      <c r="J5" s="204">
        <f t="shared" si="0"/>
        <v>30149.389999999996</v>
      </c>
      <c r="K5" s="19">
        <f>SUM(E5-J5+I5)</f>
        <v>5850.6100000000042</v>
      </c>
      <c r="L5" s="20" t="s">
        <v>81</v>
      </c>
    </row>
    <row r="6" spans="2:14" ht="15.75" x14ac:dyDescent="0.25">
      <c r="B6" s="22"/>
      <c r="C6" s="23">
        <v>36000</v>
      </c>
      <c r="D6" s="23"/>
      <c r="E6" s="24">
        <v>36000</v>
      </c>
      <c r="F6" s="25" t="s">
        <v>79</v>
      </c>
      <c r="G6" s="26" t="s">
        <v>80</v>
      </c>
      <c r="H6" s="27">
        <v>13400</v>
      </c>
      <c r="I6" s="27"/>
      <c r="J6" s="32">
        <f>SUM(H6:I6)</f>
        <v>13400</v>
      </c>
      <c r="K6" s="198"/>
      <c r="L6" s="30" t="s">
        <v>82</v>
      </c>
    </row>
    <row r="7" spans="2:14" ht="15.75" x14ac:dyDescent="0.25">
      <c r="B7" s="31"/>
      <c r="C7" s="32"/>
      <c r="D7" s="32"/>
      <c r="E7" s="33"/>
      <c r="F7" s="34" t="s">
        <v>83</v>
      </c>
      <c r="G7" s="35" t="s">
        <v>84</v>
      </c>
      <c r="H7" s="32">
        <v>230</v>
      </c>
      <c r="I7" s="32"/>
      <c r="J7" s="32">
        <f t="shared" ref="J7:J21" si="1">SUM(H7:I7)</f>
        <v>230</v>
      </c>
      <c r="K7" s="199"/>
      <c r="L7" s="38">
        <v>2</v>
      </c>
    </row>
    <row r="8" spans="2:14" ht="15.75" x14ac:dyDescent="0.25">
      <c r="B8" s="31"/>
      <c r="C8" s="32"/>
      <c r="D8" s="32"/>
      <c r="E8" s="33"/>
      <c r="F8" s="34" t="s">
        <v>85</v>
      </c>
      <c r="G8" s="35" t="s">
        <v>86</v>
      </c>
      <c r="H8" s="32">
        <v>98.99</v>
      </c>
      <c r="I8" s="32"/>
      <c r="J8" s="32">
        <f t="shared" si="1"/>
        <v>98.99</v>
      </c>
      <c r="K8" s="199"/>
      <c r="L8" s="38">
        <v>3</v>
      </c>
    </row>
    <row r="9" spans="2:14" ht="15.75" x14ac:dyDescent="0.25">
      <c r="B9" s="31"/>
      <c r="C9" s="32"/>
      <c r="D9" s="32"/>
      <c r="E9" s="33"/>
      <c r="F9" s="34" t="s">
        <v>87</v>
      </c>
      <c r="G9" s="35" t="s">
        <v>71</v>
      </c>
      <c r="H9" s="32">
        <v>1353</v>
      </c>
      <c r="I9" s="32"/>
      <c r="J9" s="32">
        <f t="shared" si="1"/>
        <v>1353</v>
      </c>
      <c r="K9" s="199"/>
      <c r="L9" s="38">
        <v>4</v>
      </c>
    </row>
    <row r="10" spans="2:14" ht="15.75" x14ac:dyDescent="0.25">
      <c r="B10" s="31"/>
      <c r="C10" s="32"/>
      <c r="D10" s="32"/>
      <c r="E10" s="33"/>
      <c r="F10" s="34" t="s">
        <v>88</v>
      </c>
      <c r="G10" s="35" t="s">
        <v>78</v>
      </c>
      <c r="H10" s="32">
        <v>1230</v>
      </c>
      <c r="I10" s="32"/>
      <c r="J10" s="32">
        <v>1230</v>
      </c>
      <c r="K10" s="199"/>
      <c r="L10" s="38">
        <v>5</v>
      </c>
    </row>
    <row r="11" spans="2:14" ht="15.75" x14ac:dyDescent="0.25">
      <c r="B11" s="53"/>
      <c r="C11" s="54"/>
      <c r="D11" s="54"/>
      <c r="E11" s="55"/>
      <c r="F11" s="56" t="s">
        <v>89</v>
      </c>
      <c r="G11" s="57" t="s">
        <v>86</v>
      </c>
      <c r="H11" s="54">
        <v>98.4</v>
      </c>
      <c r="I11" s="54"/>
      <c r="J11" s="32">
        <f t="shared" si="1"/>
        <v>98.4</v>
      </c>
      <c r="K11" s="200"/>
      <c r="L11" s="60">
        <v>6</v>
      </c>
    </row>
    <row r="12" spans="2:14" ht="15.75" x14ac:dyDescent="0.25">
      <c r="B12" s="151"/>
      <c r="C12" s="135"/>
      <c r="D12" s="135"/>
      <c r="E12" s="135"/>
      <c r="F12" s="154" t="s">
        <v>90</v>
      </c>
      <c r="G12" s="151" t="s">
        <v>86</v>
      </c>
      <c r="H12" s="135">
        <v>177.28</v>
      </c>
      <c r="I12" s="135"/>
      <c r="J12" s="135">
        <v>177.28</v>
      </c>
      <c r="K12" s="201"/>
      <c r="L12" s="197">
        <v>7</v>
      </c>
    </row>
    <row r="13" spans="2:14" ht="15.75" x14ac:dyDescent="0.25">
      <c r="B13" s="22"/>
      <c r="C13" s="23"/>
      <c r="D13" s="23"/>
      <c r="E13" s="24"/>
      <c r="F13" s="44" t="s">
        <v>91</v>
      </c>
      <c r="G13" s="45" t="s">
        <v>92</v>
      </c>
      <c r="H13" s="23">
        <v>1100</v>
      </c>
      <c r="I13" s="23"/>
      <c r="J13" s="32">
        <f t="shared" si="1"/>
        <v>1100</v>
      </c>
      <c r="K13" s="202"/>
      <c r="L13" s="48">
        <v>8</v>
      </c>
    </row>
    <row r="14" spans="2:14" ht="15.75" x14ac:dyDescent="0.25">
      <c r="B14" s="31"/>
      <c r="C14" s="32"/>
      <c r="D14" s="32"/>
      <c r="E14" s="33"/>
      <c r="F14" s="49" t="s">
        <v>98</v>
      </c>
      <c r="G14" s="35" t="s">
        <v>84</v>
      </c>
      <c r="H14" s="32">
        <v>498.12</v>
      </c>
      <c r="I14" s="32"/>
      <c r="J14" s="32">
        <f t="shared" si="1"/>
        <v>498.12</v>
      </c>
      <c r="K14" s="199"/>
      <c r="L14" s="38">
        <v>9</v>
      </c>
    </row>
    <row r="15" spans="2:14" ht="15.75" x14ac:dyDescent="0.25">
      <c r="B15" s="31"/>
      <c r="C15" s="32"/>
      <c r="D15" s="32"/>
      <c r="E15" s="33"/>
      <c r="F15" s="49" t="s">
        <v>106</v>
      </c>
      <c r="G15" s="35"/>
      <c r="H15" s="32">
        <v>8000</v>
      </c>
      <c r="I15" s="32"/>
      <c r="J15" s="32">
        <f t="shared" si="1"/>
        <v>8000</v>
      </c>
      <c r="K15" s="199"/>
      <c r="L15" s="38" t="s">
        <v>148</v>
      </c>
      <c r="N15" t="s">
        <v>173</v>
      </c>
    </row>
    <row r="16" spans="2:14" ht="15.75" x14ac:dyDescent="0.25">
      <c r="B16" s="31"/>
      <c r="C16" s="32"/>
      <c r="D16" s="32"/>
      <c r="E16" s="33"/>
      <c r="F16" s="49" t="s">
        <v>121</v>
      </c>
      <c r="G16" s="35" t="s">
        <v>99</v>
      </c>
      <c r="H16" s="32">
        <v>2000</v>
      </c>
      <c r="I16" s="32"/>
      <c r="J16" s="32">
        <f t="shared" si="1"/>
        <v>2000</v>
      </c>
      <c r="K16" s="199"/>
      <c r="L16" s="38" t="s">
        <v>122</v>
      </c>
    </row>
    <row r="17" spans="2:12" ht="15.75" x14ac:dyDescent="0.25">
      <c r="B17" s="31"/>
      <c r="C17" s="32"/>
      <c r="D17" s="32"/>
      <c r="E17" s="33"/>
      <c r="F17" s="49" t="s">
        <v>125</v>
      </c>
      <c r="G17" s="35" t="s">
        <v>126</v>
      </c>
      <c r="H17" s="32">
        <v>701</v>
      </c>
      <c r="I17" s="32"/>
      <c r="J17" s="32">
        <f t="shared" si="1"/>
        <v>701</v>
      </c>
      <c r="K17" s="199"/>
      <c r="L17" s="38"/>
    </row>
    <row r="18" spans="2:12" ht="15.75" x14ac:dyDescent="0.25">
      <c r="B18" s="31"/>
      <c r="C18" s="32"/>
      <c r="D18" s="32"/>
      <c r="E18" s="33"/>
      <c r="F18" s="49" t="s">
        <v>133</v>
      </c>
      <c r="G18" s="35" t="s">
        <v>71</v>
      </c>
      <c r="H18" s="32">
        <v>500</v>
      </c>
      <c r="I18" s="32"/>
      <c r="J18" s="32">
        <f t="shared" si="1"/>
        <v>500</v>
      </c>
      <c r="K18" s="199"/>
      <c r="L18" s="38"/>
    </row>
    <row r="19" spans="2:12" ht="15.75" x14ac:dyDescent="0.25">
      <c r="B19" s="53"/>
      <c r="C19" s="54"/>
      <c r="D19" s="54"/>
      <c r="E19" s="55"/>
      <c r="F19" s="69" t="s">
        <v>141</v>
      </c>
      <c r="G19" s="57" t="s">
        <v>142</v>
      </c>
      <c r="H19" s="54">
        <v>307.5</v>
      </c>
      <c r="I19" s="54"/>
      <c r="J19" s="32">
        <f t="shared" si="1"/>
        <v>307.5</v>
      </c>
      <c r="K19" s="200"/>
      <c r="L19" s="60"/>
    </row>
    <row r="20" spans="2:12" ht="15.75" x14ac:dyDescent="0.25">
      <c r="B20" s="53"/>
      <c r="C20" s="54"/>
      <c r="D20" s="54"/>
      <c r="E20" s="58"/>
      <c r="F20" s="132" t="s">
        <v>146</v>
      </c>
      <c r="G20" s="35" t="s">
        <v>84</v>
      </c>
      <c r="H20" s="32">
        <v>153.75</v>
      </c>
      <c r="I20" s="32"/>
      <c r="J20" s="32">
        <f t="shared" si="1"/>
        <v>153.75</v>
      </c>
      <c r="K20" s="181"/>
      <c r="L20" s="127" t="s">
        <v>147</v>
      </c>
    </row>
    <row r="21" spans="2:12" ht="15.75" x14ac:dyDescent="0.25">
      <c r="F21" s="133" t="s">
        <v>149</v>
      </c>
      <c r="G21" s="134" t="s">
        <v>84</v>
      </c>
      <c r="H21" s="135">
        <v>301.35000000000002</v>
      </c>
      <c r="I21" s="134"/>
      <c r="J21" s="135">
        <f t="shared" si="1"/>
        <v>301.35000000000002</v>
      </c>
      <c r="K21" s="203"/>
      <c r="L21" s="134" t="s">
        <v>150</v>
      </c>
    </row>
    <row r="22" spans="2:12" ht="33.75" customHeight="1" x14ac:dyDescent="0.25">
      <c r="F22" s="133"/>
      <c r="G22" s="136"/>
      <c r="H22" s="134"/>
      <c r="I22" s="134"/>
      <c r="J22" s="134"/>
      <c r="K22" s="203"/>
      <c r="L22" s="134"/>
    </row>
    <row r="23" spans="2:12" x14ac:dyDescent="0.25">
      <c r="F23" s="134"/>
      <c r="G23" s="134"/>
      <c r="H23" s="134"/>
      <c r="I23" s="134"/>
      <c r="J23" s="134"/>
      <c r="K23" s="203"/>
      <c r="L23" s="134"/>
    </row>
    <row r="24" spans="2:12" x14ac:dyDescent="0.25">
      <c r="F24" s="134"/>
      <c r="G24" s="134"/>
      <c r="H24" s="134"/>
      <c r="I24" s="134"/>
      <c r="J24" s="134"/>
      <c r="K24" s="203"/>
      <c r="L24" s="134"/>
    </row>
    <row r="25" spans="2:12" x14ac:dyDescent="0.25">
      <c r="F25" s="134"/>
      <c r="G25" s="134"/>
      <c r="H25" s="134"/>
      <c r="I25" s="134"/>
      <c r="J25" s="134"/>
      <c r="K25" s="203"/>
      <c r="L25" s="134"/>
    </row>
    <row r="26" spans="2:12" x14ac:dyDescent="0.25">
      <c r="F26" s="134"/>
      <c r="G26" s="134"/>
      <c r="H26" s="134"/>
      <c r="I26" s="134"/>
      <c r="J26" s="134"/>
      <c r="K26" s="203"/>
      <c r="L26" s="134"/>
    </row>
    <row r="27" spans="2:12" x14ac:dyDescent="0.25">
      <c r="F27" s="134"/>
      <c r="G27" s="134"/>
      <c r="H27" s="134"/>
      <c r="I27" s="134"/>
      <c r="J27" s="134"/>
      <c r="K27" s="203"/>
      <c r="L27" s="134"/>
    </row>
  </sheetData>
  <pageMargins left="0.7" right="0.7" top="0.75" bottom="0.75" header="0.3" footer="0.3"/>
  <pageSetup paperSize="9" scale="6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2"/>
  <sheetViews>
    <sheetView workbookViewId="0">
      <selection activeCell="B2" sqref="B2:K32"/>
    </sheetView>
  </sheetViews>
  <sheetFormatPr defaultRowHeight="15" x14ac:dyDescent="0.25"/>
  <cols>
    <col min="2" max="2" width="17.28515625" bestFit="1" customWidth="1"/>
    <col min="3" max="3" width="11.85546875" customWidth="1"/>
    <col min="4" max="4" width="11.7109375" customWidth="1"/>
    <col min="5" max="5" width="16.85546875" customWidth="1"/>
    <col min="6" max="6" width="32.42578125" customWidth="1"/>
    <col min="7" max="7" width="15.140625" customWidth="1"/>
    <col min="8" max="8" width="14.140625" customWidth="1"/>
    <col min="9" max="9" width="11.5703125" customWidth="1"/>
    <col min="10" max="10" width="15.85546875" customWidth="1"/>
    <col min="11" max="11" width="17.140625" customWidth="1"/>
    <col min="12" max="12" width="13.7109375" customWidth="1"/>
  </cols>
  <sheetData>
    <row r="2" spans="2:12" x14ac:dyDescent="0.25">
      <c r="B2" t="s">
        <v>244</v>
      </c>
    </row>
    <row r="4" spans="2:12" ht="15.75" thickBot="1" x14ac:dyDescent="0.3"/>
    <row r="5" spans="2:12" ht="16.5" thickBot="1" x14ac:dyDescent="0.3">
      <c r="B5" s="7" t="s">
        <v>1</v>
      </c>
      <c r="C5" s="8" t="s">
        <v>4</v>
      </c>
      <c r="D5" s="9" t="s">
        <v>3</v>
      </c>
      <c r="E5" s="10" t="s">
        <v>2</v>
      </c>
      <c r="F5" s="11" t="s">
        <v>5</v>
      </c>
      <c r="G5" s="7" t="s">
        <v>6</v>
      </c>
      <c r="H5" s="8" t="s">
        <v>4</v>
      </c>
      <c r="I5" s="9" t="s">
        <v>3</v>
      </c>
      <c r="J5" s="12" t="s">
        <v>2</v>
      </c>
      <c r="K5" s="8" t="s">
        <v>7</v>
      </c>
      <c r="L5" s="3"/>
    </row>
    <row r="6" spans="2:12" ht="16.5" thickBot="1" x14ac:dyDescent="0.3">
      <c r="B6" s="13" t="s">
        <v>8</v>
      </c>
      <c r="C6" s="14">
        <f>SUM(C7:C29)</f>
        <v>203252.03</v>
      </c>
      <c r="D6" s="14">
        <f>SUM(D7:D28)</f>
        <v>46747.97</v>
      </c>
      <c r="E6" s="18">
        <f>SUM(E7:E28)</f>
        <v>250000</v>
      </c>
      <c r="F6" s="16" t="s">
        <v>9</v>
      </c>
      <c r="G6" s="17"/>
      <c r="H6" s="14">
        <f>SUM(H7:H33)</f>
        <v>131982.56</v>
      </c>
      <c r="I6" s="14">
        <f t="shared" ref="I6:J6" si="0">SUM(I7:I33)</f>
        <v>27356.12</v>
      </c>
      <c r="J6" s="14">
        <f t="shared" si="0"/>
        <v>159338.68</v>
      </c>
      <c r="K6" s="19">
        <f>SUM(E6-J6)</f>
        <v>90661.32</v>
      </c>
      <c r="L6" s="20" t="s">
        <v>11</v>
      </c>
    </row>
    <row r="7" spans="2:12" ht="16.5" thickBot="1" x14ac:dyDescent="0.3">
      <c r="B7" s="22" t="s">
        <v>114</v>
      </c>
      <c r="C7" s="23">
        <v>81300.81</v>
      </c>
      <c r="D7" s="23">
        <v>18699.189999999999</v>
      </c>
      <c r="E7" s="46">
        <v>100000</v>
      </c>
      <c r="F7" s="287" t="s">
        <v>189</v>
      </c>
      <c r="G7" s="295" t="s">
        <v>190</v>
      </c>
      <c r="H7" s="288">
        <v>3505</v>
      </c>
      <c r="I7" s="288"/>
      <c r="J7" s="288">
        <f>SUM(H7+I7)</f>
        <v>3505</v>
      </c>
      <c r="K7" s="290"/>
      <c r="L7" s="30"/>
    </row>
    <row r="8" spans="2:12" ht="16.5" thickBot="1" x14ac:dyDescent="0.3">
      <c r="B8" s="31" t="s">
        <v>221</v>
      </c>
      <c r="C8" s="32">
        <v>121951.22</v>
      </c>
      <c r="D8" s="32">
        <v>28048.78</v>
      </c>
      <c r="E8" s="36">
        <v>150000</v>
      </c>
      <c r="F8" s="287" t="s">
        <v>352</v>
      </c>
      <c r="G8" s="295" t="s">
        <v>274</v>
      </c>
      <c r="H8" s="288">
        <v>3505</v>
      </c>
      <c r="I8" s="288"/>
      <c r="J8" s="288">
        <f t="shared" ref="J8:J32" si="1">SUM(H8+I8)</f>
        <v>3505</v>
      </c>
      <c r="K8" s="201"/>
      <c r="L8" s="122"/>
    </row>
    <row r="9" spans="2:12" ht="16.5" thickBot="1" x14ac:dyDescent="0.3">
      <c r="B9" s="31"/>
      <c r="C9" s="32"/>
      <c r="D9" s="32"/>
      <c r="E9" s="36"/>
      <c r="F9" s="287" t="s">
        <v>191</v>
      </c>
      <c r="G9" s="295"/>
      <c r="H9" s="288">
        <v>3505</v>
      </c>
      <c r="I9" s="288"/>
      <c r="J9" s="288">
        <f t="shared" si="1"/>
        <v>3505</v>
      </c>
      <c r="K9" s="201"/>
      <c r="L9" s="122"/>
    </row>
    <row r="10" spans="2:12" ht="16.5" thickBot="1" x14ac:dyDescent="0.3">
      <c r="B10" s="31"/>
      <c r="C10" s="32"/>
      <c r="D10" s="32"/>
      <c r="E10" s="36"/>
      <c r="F10" s="287" t="s">
        <v>240</v>
      </c>
      <c r="G10" s="295" t="s">
        <v>241</v>
      </c>
      <c r="H10" s="288">
        <v>3322</v>
      </c>
      <c r="I10" s="288">
        <v>764.06</v>
      </c>
      <c r="J10" s="288">
        <f t="shared" si="1"/>
        <v>4086.06</v>
      </c>
      <c r="K10" s="201"/>
      <c r="L10" s="38"/>
    </row>
    <row r="11" spans="2:12" ht="16.5" thickBot="1" x14ac:dyDescent="0.3">
      <c r="B11" s="31"/>
      <c r="C11" s="32"/>
      <c r="D11" s="32"/>
      <c r="E11" s="36"/>
      <c r="F11" s="287" t="s">
        <v>242</v>
      </c>
      <c r="G11" s="296" t="s">
        <v>243</v>
      </c>
      <c r="H11" s="288">
        <v>665</v>
      </c>
      <c r="I11" s="288"/>
      <c r="J11" s="288">
        <f t="shared" si="1"/>
        <v>665</v>
      </c>
      <c r="K11" s="201"/>
      <c r="L11" s="38"/>
    </row>
    <row r="12" spans="2:12" ht="16.5" thickBot="1" x14ac:dyDescent="0.3">
      <c r="B12" s="53"/>
      <c r="C12" s="54"/>
      <c r="D12" s="54"/>
      <c r="E12" s="58"/>
      <c r="F12" s="287" t="s">
        <v>245</v>
      </c>
      <c r="G12" s="295" t="s">
        <v>246</v>
      </c>
      <c r="H12" s="288">
        <v>3088.8</v>
      </c>
      <c r="I12" s="288">
        <v>710.42</v>
      </c>
      <c r="J12" s="288">
        <f t="shared" si="1"/>
        <v>3799.2200000000003</v>
      </c>
      <c r="K12" s="291"/>
      <c r="L12" s="60"/>
    </row>
    <row r="13" spans="2:12" ht="32.25" thickBot="1" x14ac:dyDescent="0.3">
      <c r="B13" s="75"/>
      <c r="C13" s="76"/>
      <c r="D13" s="76"/>
      <c r="E13" s="79"/>
      <c r="F13" s="166" t="s">
        <v>247</v>
      </c>
      <c r="G13" s="297" t="s">
        <v>248</v>
      </c>
      <c r="H13" s="80">
        <v>2781.2</v>
      </c>
      <c r="I13" s="80">
        <v>639.67999999999995</v>
      </c>
      <c r="J13" s="288">
        <f t="shared" si="1"/>
        <v>3420.8799999999997</v>
      </c>
      <c r="K13" s="292"/>
      <c r="L13" s="81"/>
    </row>
    <row r="14" spans="2:12" ht="16.5" thickBot="1" x14ac:dyDescent="0.3">
      <c r="B14" s="22"/>
      <c r="C14" s="23"/>
      <c r="D14" s="23"/>
      <c r="E14" s="46"/>
      <c r="F14" s="287" t="s">
        <v>252</v>
      </c>
      <c r="G14" s="295" t="s">
        <v>246</v>
      </c>
      <c r="H14" s="288">
        <v>24654</v>
      </c>
      <c r="I14" s="288">
        <v>5670.42</v>
      </c>
      <c r="J14" s="288">
        <f t="shared" si="1"/>
        <v>30324.42</v>
      </c>
      <c r="K14" s="293"/>
      <c r="L14" s="48"/>
    </row>
    <row r="15" spans="2:12" ht="16.5" thickBot="1" x14ac:dyDescent="0.3">
      <c r="B15" s="31"/>
      <c r="C15" s="32"/>
      <c r="D15" s="32"/>
      <c r="E15" s="36"/>
      <c r="F15" s="287" t="s">
        <v>253</v>
      </c>
      <c r="G15" s="295" t="s">
        <v>246</v>
      </c>
      <c r="H15" s="288">
        <v>12600</v>
      </c>
      <c r="I15" s="288">
        <v>2898</v>
      </c>
      <c r="J15" s="288">
        <f t="shared" si="1"/>
        <v>15498</v>
      </c>
      <c r="K15" s="201"/>
      <c r="L15" s="38"/>
    </row>
    <row r="16" spans="2:12" ht="16.5" thickBot="1" x14ac:dyDescent="0.3">
      <c r="B16" s="31"/>
      <c r="C16" s="32"/>
      <c r="D16" s="32"/>
      <c r="E16" s="36"/>
      <c r="F16" s="287" t="s">
        <v>305</v>
      </c>
      <c r="G16" s="295" t="s">
        <v>295</v>
      </c>
      <c r="H16" s="288">
        <v>2032.52</v>
      </c>
      <c r="I16" s="288">
        <v>467.48</v>
      </c>
      <c r="J16" s="288">
        <f t="shared" si="1"/>
        <v>2500</v>
      </c>
      <c r="K16" s="201"/>
      <c r="L16" s="38"/>
    </row>
    <row r="17" spans="2:13" ht="32.25" thickBot="1" x14ac:dyDescent="0.3">
      <c r="B17" s="31"/>
      <c r="C17" s="32"/>
      <c r="D17" s="32"/>
      <c r="E17" s="36"/>
      <c r="F17" s="287" t="s">
        <v>306</v>
      </c>
      <c r="G17" s="295" t="s">
        <v>295</v>
      </c>
      <c r="H17" s="288">
        <v>2032.52</v>
      </c>
      <c r="I17" s="288">
        <v>467.48</v>
      </c>
      <c r="J17" s="288">
        <f t="shared" si="1"/>
        <v>2500</v>
      </c>
      <c r="K17" s="201"/>
      <c r="L17" s="38"/>
    </row>
    <row r="18" spans="2:13" ht="32.25" thickBot="1" x14ac:dyDescent="0.3">
      <c r="B18" s="31"/>
      <c r="C18" s="32"/>
      <c r="D18" s="32"/>
      <c r="E18" s="36"/>
      <c r="F18" s="287" t="s">
        <v>307</v>
      </c>
      <c r="G18" s="295" t="s">
        <v>295</v>
      </c>
      <c r="H18" s="288">
        <v>2032.52</v>
      </c>
      <c r="I18" s="288">
        <v>467.48</v>
      </c>
      <c r="J18" s="288">
        <f t="shared" si="1"/>
        <v>2500</v>
      </c>
      <c r="K18" s="201"/>
      <c r="L18" s="38"/>
    </row>
    <row r="19" spans="2:13" ht="16.5" thickBot="1" x14ac:dyDescent="0.3">
      <c r="B19" s="158"/>
      <c r="C19" s="159"/>
      <c r="D19" s="159"/>
      <c r="E19" s="163"/>
      <c r="F19" s="287" t="s">
        <v>316</v>
      </c>
      <c r="G19" s="295" t="s">
        <v>274</v>
      </c>
      <c r="H19" s="288">
        <v>2850</v>
      </c>
      <c r="I19" s="288">
        <v>228</v>
      </c>
      <c r="J19" s="288">
        <f t="shared" si="1"/>
        <v>3078</v>
      </c>
      <c r="K19" s="294"/>
      <c r="L19" s="157"/>
    </row>
    <row r="20" spans="2:13" ht="32.25" thickBot="1" x14ac:dyDescent="0.3">
      <c r="B20" s="158"/>
      <c r="C20" s="159"/>
      <c r="D20" s="159"/>
      <c r="E20" s="163"/>
      <c r="F20" s="287" t="s">
        <v>320</v>
      </c>
      <c r="G20" s="295" t="s">
        <v>314</v>
      </c>
      <c r="H20" s="288">
        <v>1000</v>
      </c>
      <c r="I20" s="288">
        <v>230</v>
      </c>
      <c r="J20" s="288">
        <f t="shared" si="1"/>
        <v>1230</v>
      </c>
      <c r="K20" s="294"/>
      <c r="L20" s="157"/>
    </row>
    <row r="21" spans="2:13" ht="16.5" thickBot="1" x14ac:dyDescent="0.3">
      <c r="B21" s="158"/>
      <c r="C21" s="159"/>
      <c r="D21" s="159"/>
      <c r="E21" s="163"/>
      <c r="F21" s="287" t="s">
        <v>322</v>
      </c>
      <c r="G21" s="295" t="s">
        <v>323</v>
      </c>
      <c r="H21" s="288">
        <v>12378.05</v>
      </c>
      <c r="I21" s="288">
        <v>2846</v>
      </c>
      <c r="J21" s="288">
        <f t="shared" si="1"/>
        <v>15224.05</v>
      </c>
      <c r="K21" s="294"/>
      <c r="L21" s="157"/>
    </row>
    <row r="22" spans="2:13" ht="16.5" thickBot="1" x14ac:dyDescent="0.3">
      <c r="B22" s="158"/>
      <c r="C22" s="159"/>
      <c r="D22" s="159"/>
      <c r="E22" s="163"/>
      <c r="F22" s="287" t="s">
        <v>324</v>
      </c>
      <c r="G22" s="295" t="s">
        <v>325</v>
      </c>
      <c r="H22" s="288">
        <v>569.1</v>
      </c>
      <c r="I22" s="288">
        <v>130.88999999999999</v>
      </c>
      <c r="J22" s="288">
        <f t="shared" si="1"/>
        <v>699.99</v>
      </c>
      <c r="K22" s="294"/>
      <c r="L22" s="157"/>
    </row>
    <row r="23" spans="2:13" ht="16.5" thickBot="1" x14ac:dyDescent="0.3">
      <c r="B23" s="158"/>
      <c r="C23" s="159"/>
      <c r="D23" s="159"/>
      <c r="E23" s="163"/>
      <c r="F23" s="287"/>
      <c r="G23" s="295"/>
      <c r="H23" s="288"/>
      <c r="I23" s="288"/>
      <c r="J23" s="288"/>
      <c r="K23" s="294"/>
      <c r="L23" s="157"/>
    </row>
    <row r="24" spans="2:13" ht="16.5" thickBot="1" x14ac:dyDescent="0.3">
      <c r="B24" s="158"/>
      <c r="C24" s="159"/>
      <c r="D24" s="159"/>
      <c r="E24" s="163"/>
      <c r="F24" s="287" t="s">
        <v>290</v>
      </c>
      <c r="G24" s="295" t="s">
        <v>314</v>
      </c>
      <c r="H24" s="288">
        <v>7000</v>
      </c>
      <c r="I24" s="288">
        <v>1610</v>
      </c>
      <c r="J24" s="288">
        <f t="shared" si="1"/>
        <v>8610</v>
      </c>
      <c r="K24" s="294"/>
      <c r="L24" s="157"/>
    </row>
    <row r="25" spans="2:13" ht="16.5" thickBot="1" x14ac:dyDescent="0.3">
      <c r="B25" s="158"/>
      <c r="C25" s="159"/>
      <c r="D25" s="159"/>
      <c r="E25" s="163"/>
      <c r="F25" s="287" t="s">
        <v>305</v>
      </c>
      <c r="G25" s="295" t="s">
        <v>333</v>
      </c>
      <c r="H25" s="288">
        <v>2032.52</v>
      </c>
      <c r="I25" s="288">
        <v>467.48</v>
      </c>
      <c r="J25" s="288">
        <f t="shared" si="1"/>
        <v>2500</v>
      </c>
      <c r="K25" s="294"/>
      <c r="L25" s="157"/>
    </row>
    <row r="26" spans="2:13" ht="16.5" thickBot="1" x14ac:dyDescent="0.3">
      <c r="B26" s="158"/>
      <c r="C26" s="159"/>
      <c r="D26" s="159"/>
      <c r="E26" s="163"/>
      <c r="F26" s="287" t="s">
        <v>336</v>
      </c>
      <c r="G26" s="295" t="s">
        <v>330</v>
      </c>
      <c r="H26" s="288">
        <v>1500</v>
      </c>
      <c r="I26" s="288">
        <v>345</v>
      </c>
      <c r="J26" s="288">
        <f t="shared" si="1"/>
        <v>1845</v>
      </c>
      <c r="K26" s="294"/>
      <c r="L26" s="157"/>
    </row>
    <row r="27" spans="2:13" ht="16.5" thickBot="1" x14ac:dyDescent="0.3">
      <c r="B27" s="158"/>
      <c r="C27" s="159"/>
      <c r="D27" s="159"/>
      <c r="E27" s="163"/>
      <c r="F27" s="287" t="s">
        <v>340</v>
      </c>
      <c r="G27" s="295" t="s">
        <v>248</v>
      </c>
      <c r="H27" s="288">
        <v>10392.280000000001</v>
      </c>
      <c r="I27" s="288">
        <v>2390.2199999999998</v>
      </c>
      <c r="J27" s="288">
        <f t="shared" si="1"/>
        <v>12782.5</v>
      </c>
      <c r="K27" s="294"/>
      <c r="L27" s="157"/>
    </row>
    <row r="28" spans="2:13" ht="16.5" thickBot="1" x14ac:dyDescent="0.3">
      <c r="B28" s="158"/>
      <c r="C28" s="159"/>
      <c r="D28" s="159"/>
      <c r="E28" s="163"/>
      <c r="F28" s="287" t="s">
        <v>340</v>
      </c>
      <c r="G28" s="295" t="s">
        <v>274</v>
      </c>
      <c r="H28" s="288">
        <v>8536.59</v>
      </c>
      <c r="I28" s="288">
        <v>1963.41</v>
      </c>
      <c r="J28" s="288">
        <f t="shared" si="1"/>
        <v>10500</v>
      </c>
      <c r="K28" s="294"/>
      <c r="L28" s="157"/>
    </row>
    <row r="29" spans="2:13" ht="32.25" thickBot="1" x14ac:dyDescent="0.3">
      <c r="F29" s="298" t="s">
        <v>251</v>
      </c>
      <c r="G29" s="299"/>
      <c r="H29" s="300">
        <v>10387.459999999999</v>
      </c>
      <c r="I29" s="300">
        <v>2389.11</v>
      </c>
      <c r="J29" s="288">
        <f t="shared" si="1"/>
        <v>12776.57</v>
      </c>
      <c r="K29" s="289"/>
      <c r="M29" t="s">
        <v>341</v>
      </c>
    </row>
    <row r="30" spans="2:13" ht="16.5" thickBot="1" x14ac:dyDescent="0.3">
      <c r="F30" s="287" t="s">
        <v>344</v>
      </c>
      <c r="G30" s="295" t="s">
        <v>345</v>
      </c>
      <c r="H30" s="288">
        <v>9500</v>
      </c>
      <c r="I30" s="288">
        <v>2185</v>
      </c>
      <c r="J30" s="288">
        <f t="shared" si="1"/>
        <v>11685</v>
      </c>
      <c r="K30" s="289"/>
      <c r="M30" t="s">
        <v>346</v>
      </c>
    </row>
    <row r="31" spans="2:13" ht="16.5" thickBot="1" x14ac:dyDescent="0.3">
      <c r="F31" s="287"/>
      <c r="G31" s="301"/>
      <c r="H31" s="288"/>
      <c r="I31" s="288"/>
      <c r="J31" s="288">
        <f t="shared" si="1"/>
        <v>0</v>
      </c>
      <c r="K31" s="289"/>
    </row>
    <row r="32" spans="2:13" ht="16.5" thickBot="1" x14ac:dyDescent="0.3">
      <c r="F32" s="287" t="s">
        <v>355</v>
      </c>
      <c r="G32" s="301">
        <v>42432</v>
      </c>
      <c r="H32" s="288">
        <v>2113</v>
      </c>
      <c r="I32" s="288">
        <v>485.99</v>
      </c>
      <c r="J32" s="288">
        <f t="shared" si="1"/>
        <v>2598.9899999999998</v>
      </c>
      <c r="K32" s="289"/>
    </row>
  </sheetData>
  <pageMargins left="0.7" right="0.7" top="0.75" bottom="0.75" header="0.3" footer="0.3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9"/>
  <sheetViews>
    <sheetView tabSelected="1" topLeftCell="A25" workbookViewId="0">
      <selection activeCell="E36" sqref="E36:E46"/>
    </sheetView>
  </sheetViews>
  <sheetFormatPr defaultRowHeight="15" x14ac:dyDescent="0.25"/>
  <cols>
    <col min="1" max="1" width="27.7109375" customWidth="1"/>
    <col min="2" max="2" width="36.7109375" customWidth="1"/>
    <col min="3" max="3" width="15" customWidth="1"/>
    <col min="4" max="4" width="12.85546875" customWidth="1"/>
    <col min="5" max="5" width="16.7109375" customWidth="1"/>
    <col min="6" max="6" width="12.85546875" customWidth="1"/>
    <col min="7" max="7" width="4.5703125" customWidth="1"/>
    <col min="8" max="8" width="11.28515625" bestFit="1" customWidth="1"/>
    <col min="9" max="9" width="14.28515625" customWidth="1"/>
    <col min="10" max="10" width="15.7109375" customWidth="1"/>
    <col min="11" max="11" width="20" customWidth="1"/>
    <col min="12" max="12" width="11.85546875" customWidth="1"/>
  </cols>
  <sheetData>
    <row r="2" spans="2:12" x14ac:dyDescent="0.25">
      <c r="B2" t="s">
        <v>115</v>
      </c>
      <c r="D2" t="s">
        <v>120</v>
      </c>
    </row>
    <row r="3" spans="2:12" ht="15.75" thickBot="1" x14ac:dyDescent="0.3"/>
    <row r="4" spans="2:12" ht="16.5" thickBot="1" x14ac:dyDescent="0.3">
      <c r="B4" s="7" t="s">
        <v>1</v>
      </c>
      <c r="C4" s="8" t="s">
        <v>4</v>
      </c>
      <c r="D4" s="9" t="s">
        <v>3</v>
      </c>
      <c r="E4" s="10" t="s">
        <v>2</v>
      </c>
      <c r="F4" s="11" t="s">
        <v>5</v>
      </c>
      <c r="G4" s="7" t="s">
        <v>6</v>
      </c>
      <c r="H4" s="8" t="s">
        <v>4</v>
      </c>
      <c r="I4" s="9" t="s">
        <v>3</v>
      </c>
      <c r="J4" s="12" t="s">
        <v>2</v>
      </c>
      <c r="K4" s="8" t="s">
        <v>7</v>
      </c>
      <c r="L4" s="3"/>
    </row>
    <row r="5" spans="2:12" ht="16.5" thickBot="1" x14ac:dyDescent="0.3">
      <c r="B5" s="13" t="s">
        <v>8</v>
      </c>
      <c r="C5" s="14">
        <f>SUM(C6:C22)</f>
        <v>1881773.9</v>
      </c>
      <c r="D5" s="14">
        <f>SUM(D6:D20)</f>
        <v>237304.43</v>
      </c>
      <c r="E5" s="15">
        <f>SUM(E6:E21)</f>
        <v>2119078.3200000003</v>
      </c>
      <c r="F5" s="16" t="s">
        <v>9</v>
      </c>
      <c r="G5" s="17"/>
      <c r="H5" s="14">
        <f>SUM(H6:H22)</f>
        <v>972464.71</v>
      </c>
      <c r="I5" s="14">
        <f t="shared" ref="I5:J5" si="0">SUM(I6:I22)</f>
        <v>185178.38</v>
      </c>
      <c r="J5" s="18">
        <f t="shared" si="0"/>
        <v>1157640.0900000001</v>
      </c>
      <c r="K5" s="19">
        <f>SUM(K6:K21)</f>
        <v>961438.23</v>
      </c>
      <c r="L5" s="20" t="s">
        <v>11</v>
      </c>
    </row>
    <row r="6" spans="2:12" ht="16.5" thickBot="1" x14ac:dyDescent="0.3">
      <c r="B6" s="282" t="s">
        <v>351</v>
      </c>
      <c r="C6" s="283">
        <v>203252.03</v>
      </c>
      <c r="D6" s="283">
        <v>46747.97</v>
      </c>
      <c r="E6" s="284">
        <v>250000</v>
      </c>
      <c r="F6" s="25"/>
      <c r="G6" s="26"/>
      <c r="H6" s="27">
        <v>131982.56</v>
      </c>
      <c r="I6" s="27">
        <v>27356.12</v>
      </c>
      <c r="J6" s="28">
        <v>159338.68</v>
      </c>
      <c r="K6" s="29">
        <f>SUM(E6-J6)</f>
        <v>90661.32</v>
      </c>
      <c r="L6" s="30"/>
    </row>
    <row r="7" spans="2:12" ht="16.5" thickBot="1" x14ac:dyDescent="0.3">
      <c r="B7" s="280" t="s">
        <v>391</v>
      </c>
      <c r="C7" s="279">
        <v>326643.82</v>
      </c>
      <c r="D7" s="279">
        <v>26134.5</v>
      </c>
      <c r="E7" s="281">
        <v>352778.32</v>
      </c>
      <c r="F7" s="31"/>
      <c r="G7" s="35"/>
      <c r="H7" s="32">
        <v>99170.54</v>
      </c>
      <c r="I7" s="32">
        <v>11755.78</v>
      </c>
      <c r="J7" s="36">
        <v>110923.32</v>
      </c>
      <c r="K7" s="29">
        <f t="shared" ref="K7:K21" si="1">SUM(E7-J7)</f>
        <v>241855</v>
      </c>
      <c r="L7" s="38"/>
    </row>
    <row r="8" spans="2:12" ht="16.5" thickBot="1" x14ac:dyDescent="0.3">
      <c r="B8" s="31" t="s">
        <v>403</v>
      </c>
      <c r="C8" s="32">
        <v>50000</v>
      </c>
      <c r="D8" s="32"/>
      <c r="E8" s="33">
        <v>50000</v>
      </c>
      <c r="F8" s="34"/>
      <c r="G8" s="35"/>
      <c r="H8" s="32"/>
      <c r="I8" s="32"/>
      <c r="J8" s="36"/>
      <c r="K8" s="29">
        <f t="shared" si="1"/>
        <v>50000</v>
      </c>
      <c r="L8" s="38"/>
    </row>
    <row r="9" spans="2:12" ht="16.5" thickBot="1" x14ac:dyDescent="0.3">
      <c r="B9" s="280" t="s">
        <v>118</v>
      </c>
      <c r="C9" s="279">
        <v>408373.98</v>
      </c>
      <c r="D9" s="279">
        <v>91626.02</v>
      </c>
      <c r="E9" s="281">
        <v>500000</v>
      </c>
      <c r="F9" s="31" t="s">
        <v>118</v>
      </c>
      <c r="G9" s="35"/>
      <c r="H9" s="32">
        <v>410416.24</v>
      </c>
      <c r="I9" s="32">
        <v>89661.8</v>
      </c>
      <c r="J9" s="36">
        <v>500078.04</v>
      </c>
      <c r="K9" s="29">
        <f t="shared" si="1"/>
        <v>-78.039999999979045</v>
      </c>
      <c r="L9" s="38"/>
    </row>
    <row r="10" spans="2:12" ht="16.5" thickBot="1" x14ac:dyDescent="0.3">
      <c r="B10" s="280" t="s">
        <v>168</v>
      </c>
      <c r="C10" s="279">
        <v>9756.1</v>
      </c>
      <c r="D10" s="279">
        <v>2243.9</v>
      </c>
      <c r="E10" s="281">
        <v>12000</v>
      </c>
      <c r="F10" s="31"/>
      <c r="G10" s="35"/>
      <c r="H10" s="32"/>
      <c r="I10" s="32"/>
      <c r="J10" s="36"/>
      <c r="K10" s="29">
        <f t="shared" si="1"/>
        <v>12000</v>
      </c>
      <c r="L10" s="38"/>
    </row>
    <row r="11" spans="2:12" ht="16.5" thickBot="1" x14ac:dyDescent="0.3">
      <c r="B11" s="280" t="s">
        <v>262</v>
      </c>
      <c r="C11" s="279">
        <v>20000</v>
      </c>
      <c r="D11" s="279">
        <v>0</v>
      </c>
      <c r="E11" s="281">
        <v>20000</v>
      </c>
      <c r="F11" s="280" t="s">
        <v>262</v>
      </c>
      <c r="G11" s="285"/>
      <c r="H11" s="279">
        <v>20000</v>
      </c>
      <c r="I11" s="279"/>
      <c r="J11" s="286">
        <v>20000</v>
      </c>
      <c r="K11" s="29">
        <f t="shared" si="1"/>
        <v>0</v>
      </c>
      <c r="L11" s="38"/>
    </row>
    <row r="12" spans="2:12" ht="16.5" thickBot="1" x14ac:dyDescent="0.3">
      <c r="B12" s="53" t="s">
        <v>350</v>
      </c>
      <c r="C12" s="54">
        <v>38000</v>
      </c>
      <c r="D12" s="54"/>
      <c r="E12" s="55">
        <v>38000</v>
      </c>
      <c r="F12" s="53" t="s">
        <v>350</v>
      </c>
      <c r="G12" s="57"/>
      <c r="H12" s="54">
        <v>38000</v>
      </c>
      <c r="I12" s="54"/>
      <c r="J12" s="58">
        <v>38000</v>
      </c>
      <c r="K12" s="29">
        <f t="shared" si="1"/>
        <v>0</v>
      </c>
      <c r="L12" s="60"/>
    </row>
    <row r="13" spans="2:12" ht="16.5" thickBot="1" x14ac:dyDescent="0.3">
      <c r="B13" s="278" t="s">
        <v>355</v>
      </c>
      <c r="C13" s="14">
        <v>48780.49</v>
      </c>
      <c r="D13" s="14">
        <v>11219.51</v>
      </c>
      <c r="E13" s="18">
        <v>60000</v>
      </c>
      <c r="F13" s="77"/>
      <c r="G13" s="78"/>
      <c r="H13" s="76"/>
      <c r="I13" s="76"/>
      <c r="J13" s="79"/>
      <c r="K13" s="29">
        <f t="shared" si="1"/>
        <v>60000</v>
      </c>
      <c r="L13" s="81"/>
    </row>
    <row r="14" spans="2:12" ht="16.5" thickBot="1" x14ac:dyDescent="0.3">
      <c r="B14" s="22" t="s">
        <v>358</v>
      </c>
      <c r="C14" s="23">
        <v>10000</v>
      </c>
      <c r="D14" s="23">
        <v>2300</v>
      </c>
      <c r="E14" s="24">
        <v>12300</v>
      </c>
      <c r="F14" s="44"/>
      <c r="G14" s="45"/>
      <c r="H14" s="23">
        <v>10000</v>
      </c>
      <c r="I14" s="23">
        <v>2300</v>
      </c>
      <c r="J14" s="46">
        <v>12300</v>
      </c>
      <c r="K14" s="29">
        <f t="shared" si="1"/>
        <v>0</v>
      </c>
      <c r="L14" s="48"/>
    </row>
    <row r="15" spans="2:12" ht="16.5" thickBot="1" x14ac:dyDescent="0.3">
      <c r="B15" s="31" t="s">
        <v>404</v>
      </c>
      <c r="C15" s="32">
        <v>247967.48</v>
      </c>
      <c r="D15" s="32">
        <v>57032.53</v>
      </c>
      <c r="E15" s="33">
        <v>305000</v>
      </c>
      <c r="F15" s="49"/>
      <c r="G15" s="35"/>
      <c r="H15" s="32">
        <v>243895.37</v>
      </c>
      <c r="I15" s="32">
        <v>54104.68</v>
      </c>
      <c r="J15" s="36">
        <v>298000.05</v>
      </c>
      <c r="K15" s="29">
        <f t="shared" si="1"/>
        <v>6999.9500000000116</v>
      </c>
      <c r="L15" s="38"/>
    </row>
    <row r="16" spans="2:12" ht="16.5" thickBot="1" x14ac:dyDescent="0.3">
      <c r="B16" s="31" t="s">
        <v>358</v>
      </c>
      <c r="C16" s="32">
        <v>500000</v>
      </c>
      <c r="D16" s="32"/>
      <c r="E16" s="33">
        <v>500000</v>
      </c>
      <c r="F16" s="49"/>
      <c r="G16" s="35"/>
      <c r="H16" s="32"/>
      <c r="I16" s="32"/>
      <c r="J16" s="36"/>
      <c r="K16" s="29">
        <f t="shared" si="1"/>
        <v>500000</v>
      </c>
      <c r="L16" s="38"/>
    </row>
    <row r="17" spans="2:12" ht="16.5" thickBot="1" x14ac:dyDescent="0.3">
      <c r="B17" s="31" t="s">
        <v>407</v>
      </c>
      <c r="C17" s="32">
        <v>19000</v>
      </c>
      <c r="D17" s="32"/>
      <c r="E17" s="33">
        <v>19000</v>
      </c>
      <c r="F17" s="49"/>
      <c r="G17" s="35"/>
      <c r="H17" s="32">
        <v>19000</v>
      </c>
      <c r="I17" s="32"/>
      <c r="J17" s="36">
        <v>19000</v>
      </c>
      <c r="K17" s="29">
        <f t="shared" si="1"/>
        <v>0</v>
      </c>
      <c r="L17" s="38"/>
    </row>
    <row r="18" spans="2:12" ht="16.5" thickBot="1" x14ac:dyDescent="0.3">
      <c r="B18" s="31"/>
      <c r="C18" s="32"/>
      <c r="D18" s="32"/>
      <c r="E18" s="33"/>
      <c r="F18" s="49"/>
      <c r="G18" s="35"/>
      <c r="H18" s="32"/>
      <c r="I18" s="32"/>
      <c r="J18" s="36"/>
      <c r="K18" s="29">
        <f t="shared" si="1"/>
        <v>0</v>
      </c>
      <c r="L18" s="38"/>
    </row>
    <row r="19" spans="2:12" ht="16.5" thickBot="1" x14ac:dyDescent="0.3">
      <c r="B19" s="31"/>
      <c r="C19" s="32"/>
      <c r="D19" s="32"/>
      <c r="E19" s="33"/>
      <c r="F19" s="49"/>
      <c r="G19" s="35"/>
      <c r="H19" s="32"/>
      <c r="I19" s="32"/>
      <c r="J19" s="36"/>
      <c r="K19" s="29">
        <f t="shared" si="1"/>
        <v>0</v>
      </c>
      <c r="L19" s="38"/>
    </row>
    <row r="20" spans="2:12" ht="16.5" thickBot="1" x14ac:dyDescent="0.3">
      <c r="B20" s="53"/>
      <c r="C20" s="54"/>
      <c r="D20" s="54"/>
      <c r="E20" s="55"/>
      <c r="F20" s="52"/>
      <c r="G20" s="39"/>
      <c r="H20" s="40"/>
      <c r="I20" s="40"/>
      <c r="J20" s="41"/>
      <c r="K20" s="29">
        <f t="shared" si="1"/>
        <v>0</v>
      </c>
      <c r="L20" s="43"/>
    </row>
    <row r="21" spans="2:12" ht="15.75" x14ac:dyDescent="0.25">
      <c r="B21" s="114"/>
      <c r="C21" s="99"/>
      <c r="D21" s="99"/>
      <c r="E21" s="115"/>
      <c r="F21" s="109"/>
      <c r="G21" s="98"/>
      <c r="H21" s="99"/>
      <c r="I21" s="99"/>
      <c r="J21" s="116"/>
      <c r="K21" s="29">
        <f t="shared" si="1"/>
        <v>0</v>
      </c>
      <c r="L21" s="117"/>
    </row>
    <row r="23" spans="2:12" x14ac:dyDescent="0.25">
      <c r="B23" t="s">
        <v>405</v>
      </c>
    </row>
    <row r="25" spans="2:12" x14ac:dyDescent="0.25">
      <c r="B25" t="s">
        <v>406</v>
      </c>
      <c r="C25">
        <v>50574.99</v>
      </c>
    </row>
    <row r="26" spans="2:12" x14ac:dyDescent="0.25">
      <c r="B26" t="s">
        <v>358</v>
      </c>
      <c r="C26">
        <v>500000</v>
      </c>
    </row>
    <row r="27" spans="2:12" x14ac:dyDescent="0.25">
      <c r="C27">
        <f>SUM(C25:C26)</f>
        <v>550574.99</v>
      </c>
    </row>
    <row r="31" spans="2:12" x14ac:dyDescent="0.25">
      <c r="E31" s="125">
        <f>K5-C27</f>
        <v>410863.24</v>
      </c>
    </row>
    <row r="32" spans="2:12" x14ac:dyDescent="0.25">
      <c r="D32" t="s">
        <v>408</v>
      </c>
      <c r="E32">
        <v>52126.05</v>
      </c>
    </row>
    <row r="33" spans="1:6" x14ac:dyDescent="0.25">
      <c r="E33" s="125">
        <f>SUM(E31-E32)</f>
        <v>358737.19</v>
      </c>
      <c r="F33" t="s">
        <v>409</v>
      </c>
    </row>
    <row r="36" spans="1:6" x14ac:dyDescent="0.25">
      <c r="A36" t="s">
        <v>411</v>
      </c>
      <c r="B36" t="s">
        <v>410</v>
      </c>
      <c r="C36" s="255">
        <v>42501</v>
      </c>
      <c r="D36" s="255">
        <v>42513</v>
      </c>
      <c r="E36">
        <v>600</v>
      </c>
    </row>
    <row r="37" spans="1:6" x14ac:dyDescent="0.25">
      <c r="A37" t="s">
        <v>412</v>
      </c>
      <c r="B37" t="s">
        <v>413</v>
      </c>
      <c r="C37" s="255">
        <v>42510</v>
      </c>
      <c r="D37" t="s">
        <v>414</v>
      </c>
      <c r="E37">
        <v>1230</v>
      </c>
    </row>
    <row r="38" spans="1:6" x14ac:dyDescent="0.25">
      <c r="A38" t="s">
        <v>412</v>
      </c>
      <c r="B38" t="s">
        <v>415</v>
      </c>
      <c r="C38" s="255">
        <v>42524</v>
      </c>
      <c r="D38" t="s">
        <v>416</v>
      </c>
      <c r="E38">
        <v>39975</v>
      </c>
    </row>
    <row r="39" spans="1:6" x14ac:dyDescent="0.25">
      <c r="A39" t="s">
        <v>418</v>
      </c>
      <c r="B39" t="s">
        <v>419</v>
      </c>
      <c r="C39" s="255">
        <v>42398</v>
      </c>
      <c r="D39" t="s">
        <v>420</v>
      </c>
      <c r="E39">
        <v>4920</v>
      </c>
    </row>
    <row r="40" spans="1:6" x14ac:dyDescent="0.25">
      <c r="A40" t="s">
        <v>418</v>
      </c>
      <c r="B40" t="s">
        <v>421</v>
      </c>
      <c r="C40" s="255">
        <v>42412</v>
      </c>
      <c r="D40" t="s">
        <v>422</v>
      </c>
      <c r="E40">
        <v>3936</v>
      </c>
    </row>
    <row r="41" spans="1:6" x14ac:dyDescent="0.25">
      <c r="A41" t="s">
        <v>423</v>
      </c>
      <c r="B41" t="s">
        <v>424</v>
      </c>
      <c r="C41" s="255">
        <v>42398</v>
      </c>
      <c r="D41" t="s">
        <v>425</v>
      </c>
      <c r="E41">
        <v>5289</v>
      </c>
    </row>
    <row r="42" spans="1:6" x14ac:dyDescent="0.25">
      <c r="A42" t="s">
        <v>427</v>
      </c>
      <c r="B42" t="s">
        <v>428</v>
      </c>
      <c r="C42" s="255">
        <v>42490</v>
      </c>
      <c r="D42" t="s">
        <v>429</v>
      </c>
      <c r="E42">
        <v>3505</v>
      </c>
    </row>
    <row r="43" spans="1:6" x14ac:dyDescent="0.25">
      <c r="A43" t="s">
        <v>140</v>
      </c>
      <c r="B43" t="s">
        <v>430</v>
      </c>
      <c r="C43" s="255">
        <v>42486</v>
      </c>
      <c r="D43">
        <v>5471490</v>
      </c>
      <c r="E43">
        <v>84.18</v>
      </c>
    </row>
    <row r="44" spans="1:6" x14ac:dyDescent="0.25">
      <c r="A44" t="s">
        <v>433</v>
      </c>
      <c r="B44" t="s">
        <v>434</v>
      </c>
      <c r="C44" s="255">
        <v>42482</v>
      </c>
      <c r="D44">
        <v>4201615</v>
      </c>
      <c r="E44">
        <v>738</v>
      </c>
    </row>
    <row r="45" spans="1:6" x14ac:dyDescent="0.25">
      <c r="A45" t="s">
        <v>435</v>
      </c>
      <c r="B45" t="s">
        <v>410</v>
      </c>
      <c r="C45" s="255">
        <v>42489</v>
      </c>
      <c r="D45" t="s">
        <v>436</v>
      </c>
      <c r="E45">
        <v>300</v>
      </c>
    </row>
    <row r="46" spans="1:6" x14ac:dyDescent="0.25">
      <c r="A46" t="s">
        <v>454</v>
      </c>
      <c r="B46" t="s">
        <v>455</v>
      </c>
      <c r="C46" s="255">
        <v>42521</v>
      </c>
      <c r="E46">
        <v>250.04</v>
      </c>
      <c r="F46" t="s">
        <v>456</v>
      </c>
    </row>
    <row r="49" spans="1:5" x14ac:dyDescent="0.25">
      <c r="A49" t="s">
        <v>466</v>
      </c>
      <c r="B49" t="s">
        <v>467</v>
      </c>
      <c r="C49" s="255">
        <v>42504</v>
      </c>
      <c r="D49" s="255">
        <v>42491</v>
      </c>
      <c r="E49">
        <v>3690</v>
      </c>
    </row>
    <row r="50" spans="1:5" x14ac:dyDescent="0.25">
      <c r="E50">
        <v>0</v>
      </c>
    </row>
    <row r="51" spans="1:5" x14ac:dyDescent="0.25">
      <c r="A51" t="s">
        <v>472</v>
      </c>
      <c r="E51">
        <v>0</v>
      </c>
    </row>
    <row r="52" spans="1:5" x14ac:dyDescent="0.25">
      <c r="A52" t="s">
        <v>473</v>
      </c>
      <c r="B52" t="s">
        <v>474</v>
      </c>
      <c r="C52" t="s">
        <v>475</v>
      </c>
      <c r="E52">
        <v>1100</v>
      </c>
    </row>
    <row r="53" spans="1:5" x14ac:dyDescent="0.25">
      <c r="A53" t="s">
        <v>476</v>
      </c>
      <c r="B53" t="s">
        <v>474</v>
      </c>
      <c r="C53" t="s">
        <v>475</v>
      </c>
      <c r="E53">
        <v>1100</v>
      </c>
    </row>
    <row r="54" spans="1:5" x14ac:dyDescent="0.25">
      <c r="A54" t="s">
        <v>477</v>
      </c>
      <c r="B54" t="s">
        <v>474</v>
      </c>
      <c r="C54" t="s">
        <v>475</v>
      </c>
      <c r="E54">
        <v>2000</v>
      </c>
    </row>
    <row r="55" spans="1:5" x14ac:dyDescent="0.25">
      <c r="A55" t="s">
        <v>478</v>
      </c>
      <c r="B55" t="s">
        <v>474</v>
      </c>
      <c r="C55" t="s">
        <v>479</v>
      </c>
      <c r="E55">
        <v>512</v>
      </c>
    </row>
    <row r="56" spans="1:5" x14ac:dyDescent="0.25">
      <c r="A56" t="s">
        <v>480</v>
      </c>
      <c r="B56" t="s">
        <v>481</v>
      </c>
      <c r="E56">
        <v>3000</v>
      </c>
    </row>
    <row r="57" spans="1:5" x14ac:dyDescent="0.25">
      <c r="A57" t="s">
        <v>482</v>
      </c>
      <c r="B57" t="s">
        <v>483</v>
      </c>
      <c r="E57">
        <v>600</v>
      </c>
    </row>
    <row r="58" spans="1:5" x14ac:dyDescent="0.25">
      <c r="A58" t="s">
        <v>457</v>
      </c>
      <c r="B58" t="s">
        <v>458</v>
      </c>
      <c r="C58" t="s">
        <v>459</v>
      </c>
      <c r="E58">
        <v>7000</v>
      </c>
    </row>
    <row r="59" spans="1:5" x14ac:dyDescent="0.25">
      <c r="A59" t="s">
        <v>460</v>
      </c>
      <c r="B59" t="s">
        <v>458</v>
      </c>
      <c r="C59" t="s">
        <v>459</v>
      </c>
      <c r="E59">
        <v>7000</v>
      </c>
    </row>
  </sheetData>
  <pageMargins left="0.7" right="0.7" top="0.75" bottom="0.75" header="0.3" footer="0.3"/>
  <pageSetup paperSize="9" scale="7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workbookViewId="0">
      <selection activeCell="H31" sqref="H31"/>
    </sheetView>
  </sheetViews>
  <sheetFormatPr defaultRowHeight="15" x14ac:dyDescent="0.25"/>
  <cols>
    <col min="2" max="2" width="23.85546875" customWidth="1"/>
    <col min="3" max="3" width="15" customWidth="1"/>
    <col min="4" max="4" width="13.85546875" customWidth="1"/>
    <col min="5" max="5" width="13.140625" customWidth="1"/>
    <col min="6" max="6" width="15.7109375" customWidth="1"/>
    <col min="7" max="7" width="14.7109375" customWidth="1"/>
    <col min="8" max="8" width="14.140625" customWidth="1"/>
    <col min="9" max="9" width="13.7109375" customWidth="1"/>
    <col min="10" max="10" width="17.42578125" customWidth="1"/>
    <col min="11" max="11" width="19.5703125" customWidth="1"/>
    <col min="12" max="12" width="20.140625" customWidth="1"/>
  </cols>
  <sheetData>
    <row r="1" spans="2:12" x14ac:dyDescent="0.25">
      <c r="B1" t="s">
        <v>166</v>
      </c>
    </row>
    <row r="2" spans="2:12" ht="15.75" thickBot="1" x14ac:dyDescent="0.3"/>
    <row r="3" spans="2:12" ht="16.5" thickBot="1" x14ac:dyDescent="0.3">
      <c r="B3" s="7" t="s">
        <v>1</v>
      </c>
      <c r="C3" s="8" t="s">
        <v>2</v>
      </c>
      <c r="D3" s="9" t="s">
        <v>3</v>
      </c>
      <c r="E3" s="10" t="s">
        <v>4</v>
      </c>
      <c r="F3" s="11" t="s">
        <v>5</v>
      </c>
      <c r="G3" s="7" t="s">
        <v>6</v>
      </c>
      <c r="H3" s="8" t="s">
        <v>2</v>
      </c>
      <c r="I3" s="9" t="s">
        <v>3</v>
      </c>
      <c r="J3" s="12" t="s">
        <v>4</v>
      </c>
      <c r="K3" s="8" t="s">
        <v>7</v>
      </c>
      <c r="L3" s="3"/>
    </row>
    <row r="4" spans="2:12" ht="26.25" customHeight="1" thickBot="1" x14ac:dyDescent="0.3">
      <c r="B4" s="206" t="s">
        <v>8</v>
      </c>
      <c r="C4" s="207">
        <f>SUM(C5:C22)</f>
        <v>275775.77</v>
      </c>
      <c r="D4" s="207">
        <f>SUM(D5:D22)</f>
        <v>44836.12</v>
      </c>
      <c r="E4" s="208">
        <f>SUM(E5:E22)</f>
        <v>230939.65</v>
      </c>
      <c r="F4" s="209" t="s">
        <v>9</v>
      </c>
      <c r="G4" s="210" t="s">
        <v>10</v>
      </c>
      <c r="H4" s="207">
        <f>SUM(H5:H22)</f>
        <v>212321.82</v>
      </c>
      <c r="I4" s="207">
        <f t="shared" ref="I4" si="0">SUM(I5:I22)</f>
        <v>7929.34</v>
      </c>
      <c r="J4" s="204">
        <f>SUM(J5:J22)</f>
        <v>204362.45</v>
      </c>
      <c r="K4" s="211">
        <f>SUM(E4-H4+I4)</f>
        <v>26547.169999999987</v>
      </c>
      <c r="L4" s="212" t="s">
        <v>11</v>
      </c>
    </row>
    <row r="5" spans="2:12" ht="16.5" thickBot="1" x14ac:dyDescent="0.3">
      <c r="B5" s="213"/>
      <c r="C5" s="27"/>
      <c r="D5" s="27"/>
      <c r="E5" s="214"/>
      <c r="F5" s="93" t="s">
        <v>167</v>
      </c>
      <c r="G5" s="94"/>
      <c r="H5" s="95">
        <v>22977.97</v>
      </c>
      <c r="I5" s="95"/>
      <c r="J5" s="95">
        <v>22977.94</v>
      </c>
      <c r="K5" s="205">
        <f t="shared" ref="K5:K22" si="1">SUM(E5-H5+I5)</f>
        <v>-22977.97</v>
      </c>
      <c r="L5" s="30"/>
    </row>
    <row r="6" spans="2:12" ht="16.5" thickBot="1" x14ac:dyDescent="0.3">
      <c r="B6" s="31" t="s">
        <v>168</v>
      </c>
      <c r="C6" s="32">
        <v>202875.77</v>
      </c>
      <c r="D6" s="32">
        <v>37936.120000000003</v>
      </c>
      <c r="E6" s="33">
        <v>164939.65</v>
      </c>
      <c r="F6" s="97" t="s">
        <v>169</v>
      </c>
      <c r="G6" s="98"/>
      <c r="H6" s="99">
        <v>135255.46</v>
      </c>
      <c r="I6" s="99">
        <v>6418.34</v>
      </c>
      <c r="J6" s="99">
        <v>128837.12</v>
      </c>
      <c r="K6" s="205">
        <f t="shared" si="1"/>
        <v>36102.53</v>
      </c>
      <c r="L6" s="38"/>
    </row>
    <row r="7" spans="2:12" ht="16.5" thickBot="1" x14ac:dyDescent="0.3">
      <c r="B7" s="31" t="s">
        <v>170</v>
      </c>
      <c r="C7" s="32">
        <v>36900</v>
      </c>
      <c r="D7" s="32">
        <v>6900</v>
      </c>
      <c r="E7" s="33">
        <v>30000</v>
      </c>
      <c r="F7" s="97" t="s">
        <v>172</v>
      </c>
      <c r="G7" s="98"/>
      <c r="H7" s="99">
        <v>23939</v>
      </c>
      <c r="I7" s="99">
        <v>1511</v>
      </c>
      <c r="J7" s="99">
        <v>22398</v>
      </c>
      <c r="K7" s="205">
        <f t="shared" si="1"/>
        <v>7572</v>
      </c>
      <c r="L7" s="38"/>
    </row>
    <row r="8" spans="2:12" ht="16.5" thickBot="1" x14ac:dyDescent="0.3">
      <c r="B8" s="31" t="s">
        <v>171</v>
      </c>
      <c r="C8" s="32">
        <v>36000</v>
      </c>
      <c r="D8" s="32"/>
      <c r="E8" s="33">
        <v>36000</v>
      </c>
      <c r="F8" s="97" t="s">
        <v>119</v>
      </c>
      <c r="G8" s="98"/>
      <c r="H8" s="99">
        <v>30149.39</v>
      </c>
      <c r="I8" s="99"/>
      <c r="J8" s="99">
        <v>30149.39</v>
      </c>
      <c r="K8" s="205">
        <f t="shared" si="1"/>
        <v>5850.6100000000006</v>
      </c>
      <c r="L8" s="38"/>
    </row>
    <row r="9" spans="2:12" ht="16.5" thickBot="1" x14ac:dyDescent="0.3">
      <c r="B9" s="31"/>
      <c r="C9" s="32"/>
      <c r="D9" s="32"/>
      <c r="E9" s="33"/>
      <c r="F9" s="97"/>
      <c r="G9" s="98"/>
      <c r="H9" s="99"/>
      <c r="I9" s="99"/>
      <c r="J9" s="99"/>
      <c r="K9" s="205">
        <f t="shared" si="1"/>
        <v>0</v>
      </c>
      <c r="L9" s="38"/>
    </row>
    <row r="10" spans="2:12" ht="16.5" thickBot="1" x14ac:dyDescent="0.3">
      <c r="B10" s="53"/>
      <c r="C10" s="54"/>
      <c r="D10" s="54"/>
      <c r="E10" s="55"/>
      <c r="F10" s="100"/>
      <c r="G10" s="101"/>
      <c r="H10" s="102"/>
      <c r="I10" s="102"/>
      <c r="J10" s="99"/>
      <c r="K10" s="205">
        <f t="shared" si="1"/>
        <v>0</v>
      </c>
      <c r="L10" s="60"/>
    </row>
    <row r="11" spans="2:12" ht="16.5" thickBot="1" x14ac:dyDescent="0.3">
      <c r="B11" s="31"/>
      <c r="C11" s="32"/>
      <c r="D11" s="32"/>
      <c r="E11" s="33"/>
      <c r="F11" s="109"/>
      <c r="G11" s="98"/>
      <c r="H11" s="99"/>
      <c r="I11" s="99"/>
      <c r="J11" s="99"/>
      <c r="K11" s="205">
        <f t="shared" si="1"/>
        <v>0</v>
      </c>
      <c r="L11" s="38"/>
    </row>
    <row r="12" spans="2:12" ht="16.5" thickBot="1" x14ac:dyDescent="0.3">
      <c r="B12" s="31"/>
      <c r="C12" s="32"/>
      <c r="D12" s="32"/>
      <c r="E12" s="33"/>
      <c r="F12" s="109"/>
      <c r="G12" s="98"/>
      <c r="H12" s="99"/>
      <c r="I12" s="99"/>
      <c r="J12" s="99"/>
      <c r="K12" s="205">
        <f t="shared" si="1"/>
        <v>0</v>
      </c>
      <c r="L12" s="38"/>
    </row>
    <row r="13" spans="2:12" ht="16.5" thickBot="1" x14ac:dyDescent="0.3">
      <c r="B13" s="31"/>
      <c r="C13" s="32"/>
      <c r="D13" s="32"/>
      <c r="E13" s="33"/>
      <c r="F13" s="109"/>
      <c r="G13" s="98"/>
      <c r="H13" s="99"/>
      <c r="I13" s="99"/>
      <c r="J13" s="99"/>
      <c r="K13" s="205">
        <f t="shared" si="1"/>
        <v>0</v>
      </c>
      <c r="L13" s="38"/>
    </row>
    <row r="14" spans="2:12" ht="16.5" thickBot="1" x14ac:dyDescent="0.3">
      <c r="B14" s="31"/>
      <c r="C14" s="32"/>
      <c r="D14" s="32"/>
      <c r="E14" s="33"/>
      <c r="F14" s="109"/>
      <c r="G14" s="98"/>
      <c r="H14" s="99"/>
      <c r="I14" s="99"/>
      <c r="J14" s="99"/>
      <c r="K14" s="205">
        <f t="shared" si="1"/>
        <v>0</v>
      </c>
      <c r="L14" s="38"/>
    </row>
    <row r="15" spans="2:12" ht="16.5" thickBot="1" x14ac:dyDescent="0.3">
      <c r="B15" s="31"/>
      <c r="C15" s="32"/>
      <c r="D15" s="32"/>
      <c r="E15" s="33"/>
      <c r="F15" s="109"/>
      <c r="G15" s="98"/>
      <c r="H15" s="99"/>
      <c r="I15" s="99"/>
      <c r="J15" s="99"/>
      <c r="K15" s="205">
        <f t="shared" si="1"/>
        <v>0</v>
      </c>
      <c r="L15" s="38"/>
    </row>
    <row r="16" spans="2:12" ht="16.5" thickBot="1" x14ac:dyDescent="0.3">
      <c r="B16" s="31"/>
      <c r="C16" s="32"/>
      <c r="D16" s="32"/>
      <c r="E16" s="33"/>
      <c r="F16" s="109"/>
      <c r="G16" s="98"/>
      <c r="H16" s="99"/>
      <c r="I16" s="99"/>
      <c r="J16" s="99"/>
      <c r="K16" s="205">
        <f t="shared" si="1"/>
        <v>0</v>
      </c>
      <c r="L16" s="38"/>
    </row>
    <row r="17" spans="2:12" ht="16.5" thickBot="1" x14ac:dyDescent="0.3">
      <c r="B17" s="31"/>
      <c r="C17" s="32"/>
      <c r="D17" s="32"/>
      <c r="E17" s="33"/>
      <c r="F17" s="109"/>
      <c r="G17" s="98"/>
      <c r="H17" s="99"/>
      <c r="I17" s="99"/>
      <c r="J17" s="99"/>
      <c r="K17" s="205">
        <f t="shared" si="1"/>
        <v>0</v>
      </c>
      <c r="L17" s="38"/>
    </row>
    <row r="18" spans="2:12" ht="16.5" thickBot="1" x14ac:dyDescent="0.3">
      <c r="B18" s="53"/>
      <c r="C18" s="54"/>
      <c r="D18" s="54"/>
      <c r="E18" s="55"/>
      <c r="F18" s="69"/>
      <c r="G18" s="57"/>
      <c r="H18" s="54"/>
      <c r="I18" s="54"/>
      <c r="J18" s="32"/>
      <c r="K18" s="205">
        <f t="shared" si="1"/>
        <v>0</v>
      </c>
      <c r="L18" s="60"/>
    </row>
    <row r="19" spans="2:12" ht="16.5" thickBot="1" x14ac:dyDescent="0.3">
      <c r="B19" s="53"/>
      <c r="C19" s="54"/>
      <c r="D19" s="54"/>
      <c r="E19" s="55"/>
      <c r="F19" s="69"/>
      <c r="G19" s="57"/>
      <c r="H19" s="54"/>
      <c r="I19" s="54"/>
      <c r="J19" s="32"/>
      <c r="K19" s="205">
        <f t="shared" si="1"/>
        <v>0</v>
      </c>
      <c r="L19" s="60"/>
    </row>
    <row r="20" spans="2:12" ht="16.5" thickBot="1" x14ac:dyDescent="0.3">
      <c r="B20" s="53"/>
      <c r="C20" s="54"/>
      <c r="D20" s="54"/>
      <c r="E20" s="55"/>
      <c r="F20" s="69"/>
      <c r="G20" s="57"/>
      <c r="H20" s="54"/>
      <c r="I20" s="54"/>
      <c r="J20" s="32"/>
      <c r="K20" s="205">
        <f t="shared" si="1"/>
        <v>0</v>
      </c>
      <c r="L20" s="60"/>
    </row>
    <row r="21" spans="2:12" ht="16.5" thickBot="1" x14ac:dyDescent="0.3">
      <c r="B21" s="53"/>
      <c r="C21" s="54"/>
      <c r="D21" s="54"/>
      <c r="E21" s="55"/>
      <c r="F21" s="69"/>
      <c r="G21" s="57"/>
      <c r="H21" s="54"/>
      <c r="I21" s="54"/>
      <c r="J21" s="32"/>
      <c r="K21" s="205">
        <f t="shared" si="1"/>
        <v>0</v>
      </c>
      <c r="L21" s="60"/>
    </row>
    <row r="22" spans="2:12" ht="16.5" thickBot="1" x14ac:dyDescent="0.3">
      <c r="B22" s="50"/>
      <c r="C22" s="40"/>
      <c r="D22" s="40"/>
      <c r="E22" s="51"/>
      <c r="F22" s="52"/>
      <c r="G22" s="39"/>
      <c r="H22" s="40"/>
      <c r="I22" s="40"/>
      <c r="J22" s="40"/>
      <c r="K22" s="205">
        <f t="shared" si="1"/>
        <v>0</v>
      </c>
      <c r="L22" s="43"/>
    </row>
  </sheetData>
  <pageMargins left="0.7" right="0.7" top="0.75" bottom="0.75" header="0.3" footer="0.3"/>
  <pageSetup paperSize="9" scale="6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9"/>
  <sheetViews>
    <sheetView workbookViewId="0">
      <selection activeCell="F20" sqref="F20"/>
    </sheetView>
  </sheetViews>
  <sheetFormatPr defaultRowHeight="15" x14ac:dyDescent="0.25"/>
  <cols>
    <col min="2" max="2" width="20.28515625" customWidth="1"/>
    <col min="3" max="3" width="21.42578125" customWidth="1"/>
    <col min="4" max="4" width="26.28515625" customWidth="1"/>
    <col min="5" max="5" width="19.42578125" customWidth="1"/>
    <col min="6" max="6" width="18.42578125" customWidth="1"/>
    <col min="7" max="7" width="22.85546875" customWidth="1"/>
    <col min="8" max="8" width="19.85546875" customWidth="1"/>
  </cols>
  <sheetData>
    <row r="2" spans="2:8" x14ac:dyDescent="0.25">
      <c r="D2" t="s">
        <v>272</v>
      </c>
    </row>
    <row r="3" spans="2:8" ht="15.75" x14ac:dyDescent="0.25">
      <c r="B3" s="1"/>
      <c r="C3" s="1"/>
      <c r="D3" s="2" t="s">
        <v>267</v>
      </c>
      <c r="E3" s="2" t="s">
        <v>268</v>
      </c>
      <c r="F3" s="1"/>
      <c r="G3" s="1"/>
      <c r="H3" s="3"/>
    </row>
    <row r="4" spans="2:8" ht="15.75" x14ac:dyDescent="0.25">
      <c r="B4" s="4"/>
      <c r="C4" s="5"/>
      <c r="D4" s="4"/>
      <c r="E4" s="4"/>
      <c r="F4" s="5"/>
      <c r="G4" s="5"/>
      <c r="H4" s="6"/>
    </row>
    <row r="5" spans="2:8" ht="16.5" thickBot="1" x14ac:dyDescent="0.3">
      <c r="B5" s="4"/>
      <c r="C5" s="5"/>
      <c r="D5" s="4"/>
      <c r="E5" s="4"/>
      <c r="F5" s="5"/>
      <c r="G5" s="5"/>
      <c r="H5" s="6"/>
    </row>
    <row r="6" spans="2:8" ht="16.5" thickBot="1" x14ac:dyDescent="0.3">
      <c r="B6" s="11" t="s">
        <v>1</v>
      </c>
      <c r="C6" s="8" t="s">
        <v>2</v>
      </c>
      <c r="D6" s="215" t="s">
        <v>5</v>
      </c>
      <c r="E6" s="7" t="s">
        <v>6</v>
      </c>
      <c r="F6" s="8" t="s">
        <v>2</v>
      </c>
      <c r="G6" s="8" t="s">
        <v>7</v>
      </c>
      <c r="H6" s="3"/>
    </row>
    <row r="7" spans="2:8" ht="16.5" thickBot="1" x14ac:dyDescent="0.3">
      <c r="B7" s="217"/>
      <c r="C7" s="179">
        <v>38000</v>
      </c>
      <c r="D7" s="216" t="s">
        <v>269</v>
      </c>
      <c r="E7" s="17" t="s">
        <v>10</v>
      </c>
      <c r="F7" s="14">
        <f>SUM(F8:F13)</f>
        <v>28000</v>
      </c>
      <c r="G7" s="19">
        <f>SUM(C7-F7)</f>
        <v>10000</v>
      </c>
      <c r="H7" s="20" t="s">
        <v>11</v>
      </c>
    </row>
    <row r="8" spans="2:8" ht="15.75" x14ac:dyDescent="0.25">
      <c r="B8" s="218"/>
      <c r="C8" s="47"/>
      <c r="D8" s="183" t="s">
        <v>286</v>
      </c>
      <c r="E8" s="26" t="s">
        <v>287</v>
      </c>
      <c r="F8" s="27">
        <v>5000</v>
      </c>
      <c r="G8" s="257"/>
      <c r="H8" s="30"/>
    </row>
    <row r="9" spans="2:8" ht="15.75" x14ac:dyDescent="0.25">
      <c r="B9" s="219"/>
      <c r="C9" s="37"/>
      <c r="D9" s="49" t="s">
        <v>288</v>
      </c>
      <c r="E9" s="35" t="s">
        <v>289</v>
      </c>
      <c r="F9" s="279">
        <v>3000</v>
      </c>
      <c r="G9" s="121"/>
      <c r="H9" s="38"/>
    </row>
    <row r="10" spans="2:8" ht="15.75" x14ac:dyDescent="0.25">
      <c r="B10" s="219"/>
      <c r="C10" s="37"/>
      <c r="D10" s="49" t="s">
        <v>318</v>
      </c>
      <c r="E10" s="35" t="s">
        <v>319</v>
      </c>
      <c r="F10" s="32">
        <v>8165</v>
      </c>
      <c r="G10" s="121"/>
      <c r="H10" s="38"/>
    </row>
    <row r="11" spans="2:8" ht="15.75" x14ac:dyDescent="0.25">
      <c r="B11" s="219"/>
      <c r="C11" s="37"/>
      <c r="D11" s="49" t="s">
        <v>321</v>
      </c>
      <c r="E11" s="35" t="s">
        <v>319</v>
      </c>
      <c r="F11" s="279">
        <v>11835</v>
      </c>
      <c r="G11" s="121"/>
      <c r="H11" s="38"/>
    </row>
    <row r="12" spans="2:8" ht="15.75" x14ac:dyDescent="0.25">
      <c r="B12" s="219"/>
      <c r="C12" s="37"/>
      <c r="D12" s="49"/>
      <c r="E12" s="35"/>
      <c r="F12" s="32"/>
      <c r="G12" s="37"/>
      <c r="H12" s="38"/>
    </row>
    <row r="13" spans="2:8" ht="16.5" thickBot="1" x14ac:dyDescent="0.3">
      <c r="B13" s="220"/>
      <c r="C13" s="59"/>
      <c r="D13" s="69"/>
      <c r="E13" s="57"/>
      <c r="F13" s="54"/>
      <c r="G13" s="59"/>
      <c r="H13" s="60"/>
    </row>
    <row r="14" spans="2:8" ht="16.5" thickBot="1" x14ac:dyDescent="0.3">
      <c r="B14" s="221"/>
      <c r="C14" s="145">
        <v>4600</v>
      </c>
      <c r="D14" s="123" t="s">
        <v>270</v>
      </c>
      <c r="E14" s="144"/>
      <c r="F14" s="143">
        <f>SUM(F15:F21)</f>
        <v>0</v>
      </c>
      <c r="G14" s="145">
        <f>SUM(C14-F14)</f>
        <v>4600</v>
      </c>
      <c r="H14" s="146"/>
    </row>
    <row r="15" spans="2:8" ht="15.75" x14ac:dyDescent="0.25">
      <c r="B15" s="218"/>
      <c r="C15" s="47"/>
      <c r="D15" s="44"/>
      <c r="E15" s="45"/>
      <c r="F15" s="23"/>
      <c r="G15" s="47"/>
      <c r="H15" s="48"/>
    </row>
    <row r="16" spans="2:8" ht="15.75" x14ac:dyDescent="0.25">
      <c r="B16" s="219"/>
      <c r="C16" s="37"/>
      <c r="D16" s="49"/>
      <c r="E16" s="35"/>
      <c r="F16" s="32"/>
      <c r="G16" s="37"/>
      <c r="H16" s="38"/>
    </row>
    <row r="17" spans="2:8" ht="15.75" x14ac:dyDescent="0.25">
      <c r="B17" s="219"/>
      <c r="C17" s="37"/>
      <c r="D17" s="49"/>
      <c r="E17" s="35"/>
      <c r="F17" s="32"/>
      <c r="G17" s="37"/>
      <c r="H17" s="38"/>
    </row>
    <row r="18" spans="2:8" ht="15.75" x14ac:dyDescent="0.25">
      <c r="B18" s="219"/>
      <c r="C18" s="37"/>
      <c r="D18" s="49"/>
      <c r="E18" s="35"/>
      <c r="F18" s="32"/>
      <c r="G18" s="37"/>
      <c r="H18" s="38"/>
    </row>
    <row r="19" spans="2:8" ht="15.75" x14ac:dyDescent="0.25">
      <c r="B19" s="219"/>
      <c r="C19" s="37"/>
      <c r="D19" s="49"/>
      <c r="E19" s="35"/>
      <c r="F19" s="32"/>
      <c r="G19" s="37"/>
      <c r="H19" s="38"/>
    </row>
    <row r="20" spans="2:8" ht="15.75" x14ac:dyDescent="0.25">
      <c r="B20" s="219"/>
      <c r="C20" s="37"/>
      <c r="D20" s="49"/>
      <c r="E20" s="35"/>
      <c r="F20" s="32"/>
      <c r="G20" s="37"/>
      <c r="H20" s="38"/>
    </row>
    <row r="21" spans="2:8" ht="16.5" thickBot="1" x14ac:dyDescent="0.3">
      <c r="B21" s="220"/>
      <c r="C21" s="59"/>
      <c r="D21" s="52"/>
      <c r="E21" s="39"/>
      <c r="F21" s="40"/>
      <c r="G21" s="42"/>
      <c r="H21" s="43"/>
    </row>
    <row r="22" spans="2:8" ht="16.5" thickBot="1" x14ac:dyDescent="0.3">
      <c r="B22" s="221"/>
      <c r="C22" s="145">
        <v>3000</v>
      </c>
      <c r="D22" s="123" t="s">
        <v>271</v>
      </c>
      <c r="E22" s="144"/>
      <c r="F22" s="143">
        <f>SUM(F23:F29)</f>
        <v>3000</v>
      </c>
      <c r="G22" s="145">
        <f>SUM(C22-F22)</f>
        <v>0</v>
      </c>
      <c r="H22" s="146"/>
    </row>
    <row r="23" spans="2:8" ht="15.75" x14ac:dyDescent="0.25">
      <c r="B23" s="218"/>
      <c r="C23" s="47"/>
      <c r="D23" s="44" t="s">
        <v>290</v>
      </c>
      <c r="E23" s="45" t="s">
        <v>291</v>
      </c>
      <c r="F23" s="23">
        <v>3000</v>
      </c>
      <c r="G23" s="260"/>
      <c r="H23" s="48"/>
    </row>
    <row r="24" spans="2:8" ht="15.75" x14ac:dyDescent="0.25">
      <c r="B24" s="219"/>
      <c r="C24" s="37"/>
      <c r="D24" s="49"/>
      <c r="E24" s="35"/>
      <c r="F24" s="32"/>
      <c r="G24" s="37"/>
      <c r="H24" s="38"/>
    </row>
    <row r="25" spans="2:8" ht="15.75" x14ac:dyDescent="0.25">
      <c r="B25" s="219"/>
      <c r="C25" s="37"/>
      <c r="D25" s="49"/>
      <c r="E25" s="35"/>
      <c r="F25" s="32"/>
      <c r="G25" s="37"/>
      <c r="H25" s="38"/>
    </row>
    <row r="26" spans="2:8" ht="15.75" x14ac:dyDescent="0.25">
      <c r="B26" s="219"/>
      <c r="C26" s="37"/>
      <c r="D26" s="49"/>
      <c r="E26" s="35"/>
      <c r="F26" s="32"/>
      <c r="G26" s="37"/>
      <c r="H26" s="38"/>
    </row>
    <row r="27" spans="2:8" ht="15.75" x14ac:dyDescent="0.25">
      <c r="B27" s="219"/>
      <c r="C27" s="37"/>
      <c r="D27" s="49"/>
      <c r="E27" s="35"/>
      <c r="F27" s="32"/>
      <c r="G27" s="37"/>
      <c r="H27" s="38"/>
    </row>
    <row r="28" spans="2:8" ht="15.75" x14ac:dyDescent="0.25">
      <c r="B28" s="219"/>
      <c r="C28" s="37"/>
      <c r="D28" s="49"/>
      <c r="E28" s="35"/>
      <c r="F28" s="32"/>
      <c r="G28" s="37"/>
      <c r="H28" s="38"/>
    </row>
    <row r="29" spans="2:8" ht="16.5" thickBot="1" x14ac:dyDescent="0.3">
      <c r="B29" s="222"/>
      <c r="C29" s="42"/>
      <c r="D29" s="52"/>
      <c r="E29" s="39"/>
      <c r="F29" s="40"/>
      <c r="G29" s="42"/>
      <c r="H29" s="43"/>
    </row>
  </sheetData>
  <pageMargins left="0.7" right="0.7" top="0.75" bottom="0.75" header="0.3" footer="0.3"/>
  <pageSetup paperSize="9" scale="8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9"/>
  <sheetViews>
    <sheetView workbookViewId="0">
      <selection activeCell="B1" sqref="B1:K19"/>
    </sheetView>
  </sheetViews>
  <sheetFormatPr defaultRowHeight="15" x14ac:dyDescent="0.25"/>
  <cols>
    <col min="2" max="2" width="22" customWidth="1"/>
    <col min="3" max="3" width="22.28515625" customWidth="1"/>
    <col min="4" max="4" width="18.5703125" customWidth="1"/>
    <col min="5" max="5" width="17.85546875" customWidth="1"/>
    <col min="6" max="6" width="25.42578125" customWidth="1"/>
    <col min="7" max="7" width="22" customWidth="1"/>
    <col min="8" max="8" width="18.7109375" customWidth="1"/>
    <col min="9" max="9" width="16.5703125" customWidth="1"/>
    <col min="10" max="10" width="18.42578125" customWidth="1"/>
    <col min="11" max="11" width="20.140625" customWidth="1"/>
    <col min="12" max="12" width="18.28515625" customWidth="1"/>
  </cols>
  <sheetData>
    <row r="1" spans="2:12" x14ac:dyDescent="0.25">
      <c r="D1" t="s">
        <v>312</v>
      </c>
      <c r="E1">
        <v>305000</v>
      </c>
    </row>
    <row r="2" spans="2:12" ht="15.75" thickBot="1" x14ac:dyDescent="0.3"/>
    <row r="3" spans="2:12" ht="16.5" thickBot="1" x14ac:dyDescent="0.3">
      <c r="B3" s="7" t="s">
        <v>1</v>
      </c>
      <c r="C3" s="7" t="s">
        <v>4</v>
      </c>
      <c r="D3" s="7" t="s">
        <v>3</v>
      </c>
      <c r="E3" s="8" t="s">
        <v>2</v>
      </c>
      <c r="F3" s="11" t="s">
        <v>5</v>
      </c>
      <c r="G3" s="7" t="s">
        <v>6</v>
      </c>
      <c r="H3" s="12" t="s">
        <v>4</v>
      </c>
      <c r="I3" s="12" t="s">
        <v>3</v>
      </c>
      <c r="J3" s="8" t="s">
        <v>2</v>
      </c>
      <c r="K3" s="8" t="s">
        <v>7</v>
      </c>
      <c r="L3" s="3"/>
    </row>
    <row r="4" spans="2:12" ht="16.5" thickBot="1" x14ac:dyDescent="0.3">
      <c r="B4" s="13" t="s">
        <v>8</v>
      </c>
      <c r="C4" s="73">
        <f>SUM(C5:C6)</f>
        <v>247967.48</v>
      </c>
      <c r="D4" s="73">
        <f t="shared" ref="D4:E4" si="0">SUM(D5:D6)</f>
        <v>57032.53</v>
      </c>
      <c r="E4" s="73">
        <f t="shared" si="0"/>
        <v>305000.01</v>
      </c>
      <c r="F4" s="16" t="s">
        <v>9</v>
      </c>
      <c r="G4" s="17" t="s">
        <v>10</v>
      </c>
      <c r="H4" s="124">
        <f>SUM(H5:H18)</f>
        <v>243895.37</v>
      </c>
      <c r="I4" s="124">
        <f t="shared" ref="I4:J4" si="1">SUM(I5:I18)</f>
        <v>54104.68</v>
      </c>
      <c r="J4" s="124">
        <f t="shared" si="1"/>
        <v>298000.05</v>
      </c>
      <c r="K4" s="226">
        <f>SUM(E4-J4)</f>
        <v>6999.960000000021</v>
      </c>
      <c r="L4" s="20" t="s">
        <v>61</v>
      </c>
    </row>
    <row r="5" spans="2:12" ht="16.5" thickBot="1" x14ac:dyDescent="0.3">
      <c r="B5" s="269" t="s">
        <v>368</v>
      </c>
      <c r="C5" s="70">
        <v>126463.41</v>
      </c>
      <c r="D5" s="70">
        <v>29086.59</v>
      </c>
      <c r="E5" s="23">
        <v>155550</v>
      </c>
      <c r="F5" s="25" t="s">
        <v>334</v>
      </c>
      <c r="G5" s="126" t="s">
        <v>330</v>
      </c>
      <c r="H5" s="27">
        <v>10208.34</v>
      </c>
      <c r="I5" s="27">
        <v>816.66</v>
      </c>
      <c r="J5" s="27">
        <f>SUM(H5+I5)</f>
        <v>11025</v>
      </c>
      <c r="K5" s="271"/>
      <c r="L5" s="30"/>
    </row>
    <row r="6" spans="2:12" ht="32.25" thickBot="1" x14ac:dyDescent="0.3">
      <c r="B6" s="31" t="s">
        <v>369</v>
      </c>
      <c r="C6" s="71">
        <v>121504.07</v>
      </c>
      <c r="D6" s="71">
        <v>27945.94</v>
      </c>
      <c r="E6" s="32">
        <v>149450.01</v>
      </c>
      <c r="F6" s="34" t="s">
        <v>349</v>
      </c>
      <c r="G6" s="127" t="s">
        <v>274</v>
      </c>
      <c r="H6" s="32">
        <v>109756.14</v>
      </c>
      <c r="I6" s="32">
        <v>25243.91</v>
      </c>
      <c r="J6" s="27">
        <f t="shared" ref="J6:J10" si="2">SUM(H6+I6)</f>
        <v>135000.04999999999</v>
      </c>
      <c r="K6" s="270"/>
      <c r="L6" s="38"/>
    </row>
    <row r="7" spans="2:12" ht="48" thickBot="1" x14ac:dyDescent="0.3">
      <c r="B7" s="31"/>
      <c r="C7" s="71"/>
      <c r="D7" s="71"/>
      <c r="E7" s="32"/>
      <c r="F7" s="34" t="s">
        <v>373</v>
      </c>
      <c r="G7" s="263">
        <v>42444</v>
      </c>
      <c r="H7" s="32">
        <v>24390.240000000002</v>
      </c>
      <c r="I7" s="32">
        <v>5609.76</v>
      </c>
      <c r="J7" s="27">
        <f t="shared" si="2"/>
        <v>30000</v>
      </c>
      <c r="K7" s="270"/>
      <c r="L7" s="38"/>
    </row>
    <row r="8" spans="2:12" ht="16.5" thickBot="1" x14ac:dyDescent="0.3">
      <c r="B8" s="31"/>
      <c r="C8" s="71"/>
      <c r="D8" s="71"/>
      <c r="E8" s="32"/>
      <c r="F8" s="118" t="s">
        <v>383</v>
      </c>
      <c r="G8" s="272">
        <v>42424</v>
      </c>
      <c r="H8" s="119">
        <v>65040.65</v>
      </c>
      <c r="I8" s="119">
        <v>14959.35</v>
      </c>
      <c r="J8" s="27">
        <f t="shared" si="2"/>
        <v>80000</v>
      </c>
      <c r="K8" s="228"/>
      <c r="L8" s="38"/>
    </row>
    <row r="9" spans="2:12" ht="16.5" thickBot="1" x14ac:dyDescent="0.3">
      <c r="B9" s="31"/>
      <c r="C9" s="71"/>
      <c r="D9" s="71"/>
      <c r="E9" s="32"/>
      <c r="F9" s="154" t="s">
        <v>384</v>
      </c>
      <c r="G9" s="273">
        <v>42439</v>
      </c>
      <c r="H9" s="135">
        <v>32500</v>
      </c>
      <c r="I9" s="135">
        <v>7475</v>
      </c>
      <c r="J9" s="27">
        <f t="shared" si="2"/>
        <v>39975</v>
      </c>
      <c r="K9" s="228"/>
      <c r="L9" s="38"/>
    </row>
    <row r="10" spans="2:12" ht="15.75" x14ac:dyDescent="0.25">
      <c r="B10" s="31"/>
      <c r="C10" s="71"/>
      <c r="D10" s="71"/>
      <c r="E10" s="32"/>
      <c r="F10" s="274" t="s">
        <v>385</v>
      </c>
      <c r="G10" s="273">
        <v>42464</v>
      </c>
      <c r="H10" s="135">
        <v>2000</v>
      </c>
      <c r="I10" s="135"/>
      <c r="J10" s="27">
        <f t="shared" si="2"/>
        <v>2000</v>
      </c>
      <c r="K10" s="228"/>
      <c r="L10" s="38"/>
    </row>
    <row r="11" spans="2:12" ht="15.75" x14ac:dyDescent="0.25">
      <c r="B11" s="31"/>
      <c r="C11" s="71"/>
      <c r="D11" s="71"/>
      <c r="E11" s="32"/>
      <c r="F11" s="154"/>
      <c r="G11" s="150"/>
      <c r="H11" s="135"/>
      <c r="I11" s="135"/>
      <c r="J11" s="135"/>
      <c r="K11" s="228"/>
      <c r="L11" s="38"/>
    </row>
    <row r="12" spans="2:12" ht="15.75" x14ac:dyDescent="0.25">
      <c r="B12" s="31"/>
      <c r="C12" s="71"/>
      <c r="D12" s="71"/>
      <c r="E12" s="32"/>
      <c r="F12" s="154"/>
      <c r="G12" s="150"/>
      <c r="H12" s="135"/>
      <c r="I12" s="135"/>
      <c r="J12" s="135"/>
      <c r="K12" s="228"/>
      <c r="L12" s="38"/>
    </row>
    <row r="13" spans="2:12" ht="15.75" x14ac:dyDescent="0.25">
      <c r="B13" s="31"/>
      <c r="C13" s="71"/>
      <c r="D13" s="71"/>
      <c r="E13" s="32"/>
      <c r="F13" s="154"/>
      <c r="G13" s="150"/>
      <c r="H13" s="135"/>
      <c r="I13" s="135"/>
      <c r="J13" s="135"/>
      <c r="K13" s="228"/>
      <c r="L13" s="38"/>
    </row>
    <row r="14" spans="2:12" ht="15.75" x14ac:dyDescent="0.25">
      <c r="B14" s="31"/>
      <c r="C14" s="71"/>
      <c r="D14" s="71"/>
      <c r="E14" s="32"/>
      <c r="F14" s="154"/>
      <c r="G14" s="150"/>
      <c r="H14" s="135"/>
      <c r="I14" s="135"/>
      <c r="J14" s="135"/>
      <c r="K14" s="229"/>
      <c r="L14" s="38"/>
    </row>
    <row r="15" spans="2:12" ht="15.75" x14ac:dyDescent="0.25">
      <c r="B15" s="31"/>
      <c r="C15" s="71"/>
      <c r="D15" s="71"/>
      <c r="E15" s="32"/>
      <c r="F15" s="154"/>
      <c r="G15" s="150"/>
      <c r="H15" s="135"/>
      <c r="I15" s="135"/>
      <c r="J15" s="135"/>
      <c r="K15" s="228"/>
      <c r="L15" s="38"/>
    </row>
    <row r="16" spans="2:12" ht="15.75" x14ac:dyDescent="0.25">
      <c r="B16" s="31"/>
      <c r="C16" s="71"/>
      <c r="D16" s="71"/>
      <c r="E16" s="32"/>
      <c r="F16" s="154"/>
      <c r="G16" s="127"/>
      <c r="H16" s="32"/>
      <c r="I16" s="32"/>
      <c r="J16" s="32"/>
      <c r="K16" s="228"/>
      <c r="L16" s="38"/>
    </row>
    <row r="17" spans="2:12" ht="15.75" x14ac:dyDescent="0.25">
      <c r="B17" s="31"/>
      <c r="C17" s="71"/>
      <c r="D17" s="71"/>
      <c r="E17" s="32"/>
      <c r="F17" s="154"/>
      <c r="G17" s="127"/>
      <c r="H17" s="32"/>
      <c r="I17" s="32"/>
      <c r="J17" s="32"/>
      <c r="K17" s="228"/>
      <c r="L17" s="38"/>
    </row>
    <row r="18" spans="2:12" ht="16.5" thickBot="1" x14ac:dyDescent="0.3">
      <c r="B18" s="53"/>
      <c r="C18" s="72"/>
      <c r="D18" s="72"/>
      <c r="E18" s="54"/>
      <c r="F18" s="69"/>
      <c r="G18" s="129"/>
      <c r="H18" s="54"/>
      <c r="I18" s="54"/>
      <c r="J18" s="54"/>
      <c r="K18" s="230"/>
      <c r="L18" s="60"/>
    </row>
    <row r="19" spans="2:12" ht="16.5" thickBot="1" x14ac:dyDescent="0.3">
      <c r="B19" s="155"/>
      <c r="C19" s="165"/>
      <c r="D19" s="165"/>
      <c r="E19" s="156"/>
      <c r="F19" s="223"/>
      <c r="G19" s="224"/>
      <c r="H19" s="225"/>
      <c r="I19" s="225"/>
      <c r="J19" s="225"/>
      <c r="K19" s="231"/>
      <c r="L19" s="157"/>
    </row>
  </sheetData>
  <pageMargins left="0.7" right="0.7" top="0.75" bottom="0.75" header="0.3" footer="0.3"/>
  <pageSetup paperSize="9" scale="5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0"/>
  <sheetViews>
    <sheetView workbookViewId="0">
      <selection activeCell="B2" sqref="B2:J14"/>
    </sheetView>
  </sheetViews>
  <sheetFormatPr defaultRowHeight="15" x14ac:dyDescent="0.25"/>
  <cols>
    <col min="1" max="1" width="16.140625" customWidth="1"/>
    <col min="2" max="2" width="15.5703125" customWidth="1"/>
    <col min="3" max="3" width="13.7109375" customWidth="1"/>
    <col min="4" max="4" width="14.140625" customWidth="1"/>
    <col min="5" max="5" width="16.42578125" customWidth="1"/>
    <col min="6" max="6" width="16.140625" customWidth="1"/>
    <col min="7" max="7" width="13.28515625" customWidth="1"/>
    <col min="8" max="8" width="14.5703125" customWidth="1"/>
    <col min="9" max="9" width="13.7109375" customWidth="1"/>
    <col min="10" max="10" width="13.42578125" customWidth="1"/>
    <col min="11" max="11" width="15.7109375" customWidth="1"/>
  </cols>
  <sheetData>
    <row r="2" spans="1:12" x14ac:dyDescent="0.25">
      <c r="D2" t="s">
        <v>358</v>
      </c>
    </row>
    <row r="3" spans="1:12" ht="15.75" thickBot="1" x14ac:dyDescent="0.3"/>
    <row r="4" spans="1:12" ht="16.5" thickBot="1" x14ac:dyDescent="0.3">
      <c r="B4" s="7" t="s">
        <v>1</v>
      </c>
      <c r="C4" s="7" t="s">
        <v>4</v>
      </c>
      <c r="D4" s="7" t="s">
        <v>3</v>
      </c>
      <c r="E4" s="8" t="s">
        <v>2</v>
      </c>
      <c r="F4" s="11" t="s">
        <v>5</v>
      </c>
      <c r="G4" s="7" t="s">
        <v>6</v>
      </c>
      <c r="H4" s="12" t="s">
        <v>4</v>
      </c>
      <c r="I4" s="12" t="s">
        <v>3</v>
      </c>
      <c r="J4" s="8" t="s">
        <v>2</v>
      </c>
      <c r="K4" s="8" t="s">
        <v>7</v>
      </c>
      <c r="L4" s="3"/>
    </row>
    <row r="5" spans="1:12" ht="16.5" thickBot="1" x14ac:dyDescent="0.3">
      <c r="A5" s="264" t="s">
        <v>365</v>
      </c>
      <c r="B5" s="13" t="s">
        <v>8</v>
      </c>
      <c r="C5" s="73">
        <v>10000</v>
      </c>
      <c r="D5" s="73">
        <v>2300</v>
      </c>
      <c r="E5" s="14">
        <f>SUM(C5:D5)</f>
        <v>12300</v>
      </c>
      <c r="F5" s="16" t="s">
        <v>9</v>
      </c>
      <c r="G5" s="17" t="s">
        <v>10</v>
      </c>
      <c r="H5" s="124">
        <v>10000</v>
      </c>
      <c r="I5" s="124">
        <v>2300</v>
      </c>
      <c r="J5" s="124">
        <v>12300</v>
      </c>
      <c r="K5" s="226">
        <f>SUM(C5-J5+I5)</f>
        <v>0</v>
      </c>
      <c r="L5" s="20" t="s">
        <v>61</v>
      </c>
    </row>
    <row r="6" spans="1:12" ht="15.75" x14ac:dyDescent="0.25">
      <c r="B6" s="22"/>
      <c r="C6" s="70"/>
      <c r="D6" s="70"/>
      <c r="E6" s="23"/>
      <c r="F6" s="25"/>
      <c r="G6" s="126"/>
      <c r="H6" s="27"/>
      <c r="I6" s="27"/>
      <c r="J6" s="27"/>
      <c r="K6" s="227"/>
      <c r="L6" s="30"/>
    </row>
    <row r="7" spans="1:12" ht="15.75" x14ac:dyDescent="0.25">
      <c r="B7" s="31"/>
      <c r="C7" s="71"/>
      <c r="D7" s="71"/>
      <c r="E7" s="32"/>
      <c r="F7" s="34"/>
      <c r="G7" s="127"/>
      <c r="H7" s="32"/>
      <c r="I7" s="32"/>
      <c r="J7" s="32"/>
      <c r="K7" s="228"/>
      <c r="L7" s="38"/>
    </row>
    <row r="8" spans="1:12" ht="15.75" x14ac:dyDescent="0.25">
      <c r="B8" s="31"/>
      <c r="C8" s="71"/>
      <c r="D8" s="71"/>
      <c r="E8" s="32"/>
      <c r="F8" s="34"/>
      <c r="G8" s="127"/>
      <c r="H8" s="32"/>
      <c r="I8" s="32"/>
      <c r="J8" s="32"/>
      <c r="K8" s="228"/>
      <c r="L8" s="38"/>
    </row>
    <row r="9" spans="1:12" ht="15.75" x14ac:dyDescent="0.25">
      <c r="B9" s="31"/>
      <c r="C9" s="71"/>
      <c r="D9" s="71"/>
      <c r="E9" s="32"/>
      <c r="F9" s="118"/>
      <c r="G9" s="128"/>
      <c r="H9" s="119"/>
      <c r="I9" s="119"/>
      <c r="J9" s="119"/>
      <c r="K9" s="228"/>
      <c r="L9" s="38"/>
    </row>
    <row r="10" spans="1:12" ht="15.75" x14ac:dyDescent="0.25">
      <c r="B10" s="31"/>
      <c r="C10" s="71"/>
      <c r="D10" s="71"/>
      <c r="E10" s="32"/>
      <c r="F10" s="154"/>
      <c r="G10" s="150"/>
      <c r="H10" s="135"/>
      <c r="I10" s="135"/>
      <c r="J10" s="135"/>
      <c r="K10" s="228"/>
      <c r="L10" s="38"/>
    </row>
    <row r="11" spans="1:12" ht="15.75" x14ac:dyDescent="0.25">
      <c r="B11" s="31"/>
      <c r="C11" s="71"/>
      <c r="D11" s="71"/>
      <c r="E11" s="32"/>
      <c r="F11" s="154"/>
      <c r="G11" s="150"/>
      <c r="H11" s="135"/>
      <c r="I11" s="135"/>
      <c r="J11" s="135"/>
      <c r="K11" s="228"/>
      <c r="L11" s="38"/>
    </row>
    <row r="12" spans="1:12" ht="15.75" x14ac:dyDescent="0.25">
      <c r="B12" s="31"/>
      <c r="C12" s="71"/>
      <c r="D12" s="71"/>
      <c r="E12" s="32"/>
      <c r="F12" s="154"/>
      <c r="G12" s="150"/>
      <c r="H12" s="135"/>
      <c r="I12" s="135"/>
      <c r="J12" s="135"/>
      <c r="K12" s="228"/>
      <c r="L12" s="38"/>
    </row>
    <row r="13" spans="1:12" ht="15.75" x14ac:dyDescent="0.25">
      <c r="B13" s="31"/>
      <c r="C13" s="71"/>
      <c r="D13" s="71"/>
      <c r="E13" s="32"/>
      <c r="F13" s="154"/>
      <c r="G13" s="150"/>
      <c r="H13" s="135"/>
      <c r="I13" s="135"/>
      <c r="J13" s="135"/>
      <c r="K13" s="228"/>
      <c r="L13" s="38"/>
    </row>
    <row r="14" spans="1:12" ht="15.75" x14ac:dyDescent="0.25">
      <c r="B14" s="31"/>
      <c r="C14" s="71"/>
      <c r="D14" s="71"/>
      <c r="E14" s="32"/>
      <c r="F14" s="154"/>
      <c r="G14" s="150"/>
      <c r="H14" s="135"/>
      <c r="I14" s="135"/>
      <c r="J14" s="135"/>
      <c r="K14" s="228"/>
      <c r="L14" s="38"/>
    </row>
    <row r="15" spans="1:12" ht="15.75" x14ac:dyDescent="0.25">
      <c r="B15" s="31"/>
      <c r="C15" s="71"/>
      <c r="D15" s="71"/>
      <c r="E15" s="32"/>
      <c r="F15" s="154"/>
      <c r="G15" s="150"/>
      <c r="H15" s="135"/>
      <c r="I15" s="135"/>
      <c r="J15" s="135"/>
      <c r="K15" s="229"/>
      <c r="L15" s="38"/>
    </row>
    <row r="16" spans="1:12" ht="15.75" x14ac:dyDescent="0.25">
      <c r="B16" s="31"/>
      <c r="C16" s="71"/>
      <c r="D16" s="71"/>
      <c r="E16" s="32"/>
      <c r="F16" s="154"/>
      <c r="G16" s="150"/>
      <c r="H16" s="135"/>
      <c r="I16" s="135"/>
      <c r="J16" s="135"/>
      <c r="K16" s="228"/>
      <c r="L16" s="38"/>
    </row>
    <row r="17" spans="2:12" ht="15.75" x14ac:dyDescent="0.25">
      <c r="B17" s="31"/>
      <c r="C17" s="71"/>
      <c r="D17" s="71"/>
      <c r="E17" s="32"/>
      <c r="F17" s="154"/>
      <c r="G17" s="127"/>
      <c r="H17" s="32"/>
      <c r="I17" s="32"/>
      <c r="J17" s="32"/>
      <c r="K17" s="228"/>
      <c r="L17" s="38"/>
    </row>
    <row r="18" spans="2:12" ht="15.75" x14ac:dyDescent="0.25">
      <c r="B18" s="31"/>
      <c r="C18" s="71"/>
      <c r="D18" s="71"/>
      <c r="E18" s="32"/>
      <c r="F18" s="154"/>
      <c r="G18" s="127"/>
      <c r="H18" s="32"/>
      <c r="I18" s="32"/>
      <c r="J18" s="32"/>
      <c r="K18" s="228"/>
      <c r="L18" s="38"/>
    </row>
    <row r="19" spans="2:12" ht="16.5" thickBot="1" x14ac:dyDescent="0.3">
      <c r="B19" s="53"/>
      <c r="C19" s="72"/>
      <c r="D19" s="72"/>
      <c r="E19" s="54"/>
      <c r="F19" s="69"/>
      <c r="G19" s="129"/>
      <c r="H19" s="54"/>
      <c r="I19" s="54"/>
      <c r="J19" s="54"/>
      <c r="K19" s="230"/>
      <c r="L19" s="60"/>
    </row>
    <row r="20" spans="2:12" ht="16.5" thickBot="1" x14ac:dyDescent="0.3">
      <c r="B20" s="155"/>
      <c r="C20" s="165"/>
      <c r="D20" s="165"/>
      <c r="E20" s="156"/>
      <c r="F20" s="223"/>
      <c r="G20" s="224"/>
      <c r="H20" s="225"/>
      <c r="I20" s="225"/>
      <c r="J20" s="225"/>
      <c r="K20" s="231"/>
      <c r="L20" s="157"/>
    </row>
  </sheetData>
  <pageMargins left="0.7" right="0.7" top="0.75" bottom="0.75" header="0.3" footer="0.3"/>
  <pageSetup paperSize="9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workbookViewId="0">
      <selection activeCell="B2" sqref="B2:K10"/>
    </sheetView>
  </sheetViews>
  <sheetFormatPr defaultRowHeight="15" x14ac:dyDescent="0.25"/>
  <cols>
    <col min="2" max="2" width="13.140625" customWidth="1"/>
    <col min="3" max="3" width="15.85546875" customWidth="1"/>
    <col min="4" max="4" width="15" customWidth="1"/>
    <col min="5" max="5" width="14.28515625" customWidth="1"/>
    <col min="6" max="6" width="14.7109375" customWidth="1"/>
    <col min="8" max="8" width="13.28515625" customWidth="1"/>
    <col min="9" max="9" width="13.85546875" customWidth="1"/>
    <col min="10" max="11" width="14.85546875" customWidth="1"/>
  </cols>
  <sheetData>
    <row r="2" spans="2:11" ht="15.75" thickBot="1" x14ac:dyDescent="0.3">
      <c r="B2" t="s">
        <v>355</v>
      </c>
    </row>
    <row r="3" spans="2:11" ht="16.5" thickBot="1" x14ac:dyDescent="0.3">
      <c r="B3" s="7" t="s">
        <v>1</v>
      </c>
      <c r="C3" s="7" t="s">
        <v>4</v>
      </c>
      <c r="D3" s="7" t="s">
        <v>3</v>
      </c>
      <c r="E3" s="8" t="s">
        <v>2</v>
      </c>
      <c r="F3" s="11" t="s">
        <v>5</v>
      </c>
      <c r="G3" s="7" t="s">
        <v>6</v>
      </c>
      <c r="H3" s="12" t="s">
        <v>4</v>
      </c>
      <c r="I3" s="12" t="s">
        <v>3</v>
      </c>
      <c r="J3" s="8" t="s">
        <v>2</v>
      </c>
      <c r="K3" s="8" t="s">
        <v>7</v>
      </c>
    </row>
    <row r="4" spans="2:11" ht="16.5" thickBot="1" x14ac:dyDescent="0.3">
      <c r="B4" s="13" t="s">
        <v>8</v>
      </c>
      <c r="C4" s="73">
        <v>48780.49</v>
      </c>
      <c r="D4" s="73">
        <v>11219.51</v>
      </c>
      <c r="E4" s="14">
        <f>SUM(C4:D4)</f>
        <v>60000</v>
      </c>
      <c r="F4" s="16" t="s">
        <v>9</v>
      </c>
      <c r="G4" s="17" t="s">
        <v>10</v>
      </c>
      <c r="H4" s="124"/>
      <c r="I4" s="124"/>
      <c r="J4" s="124"/>
      <c r="K4" s="226">
        <f>SUM(E4-J4)</f>
        <v>60000</v>
      </c>
    </row>
    <row r="5" spans="2:11" ht="15.75" x14ac:dyDescent="0.25">
      <c r="B5" s="22"/>
      <c r="C5" s="70"/>
      <c r="D5" s="70"/>
      <c r="E5" s="23"/>
      <c r="F5" s="25"/>
      <c r="G5" s="126"/>
      <c r="H5" s="27"/>
      <c r="I5" s="27"/>
      <c r="J5" s="27"/>
      <c r="K5" s="227"/>
    </row>
    <row r="6" spans="2:11" ht="15.75" x14ac:dyDescent="0.25">
      <c r="B6" s="31"/>
      <c r="C6" s="71"/>
      <c r="D6" s="71"/>
      <c r="E6" s="32"/>
      <c r="F6" s="34"/>
      <c r="G6" s="127"/>
      <c r="H6" s="32"/>
      <c r="I6" s="32"/>
      <c r="J6" s="32"/>
      <c r="K6" s="228"/>
    </row>
    <row r="7" spans="2:11" ht="15.75" x14ac:dyDescent="0.25">
      <c r="B7" s="31"/>
      <c r="C7" s="71"/>
      <c r="D7" s="71"/>
      <c r="E7" s="32"/>
      <c r="F7" s="34"/>
      <c r="G7" s="127"/>
      <c r="H7" s="32"/>
      <c r="I7" s="32"/>
      <c r="J7" s="32"/>
      <c r="K7" s="228"/>
    </row>
    <row r="8" spans="2:11" ht="15.75" x14ac:dyDescent="0.25">
      <c r="B8" s="31"/>
      <c r="C8" s="71"/>
      <c r="D8" s="71"/>
      <c r="E8" s="32"/>
      <c r="F8" s="118"/>
      <c r="G8" s="128"/>
      <c r="H8" s="119"/>
      <c r="I8" s="119"/>
      <c r="J8" s="119"/>
      <c r="K8" s="228"/>
    </row>
    <row r="9" spans="2:11" ht="15.75" x14ac:dyDescent="0.25">
      <c r="B9" s="31"/>
      <c r="C9" s="71"/>
      <c r="D9" s="71"/>
      <c r="E9" s="32"/>
      <c r="F9" s="154"/>
      <c r="G9" s="150"/>
      <c r="H9" s="135"/>
      <c r="I9" s="135"/>
      <c r="J9" s="135"/>
      <c r="K9" s="228"/>
    </row>
    <row r="10" spans="2:11" ht="15.75" x14ac:dyDescent="0.25">
      <c r="B10" s="31"/>
      <c r="C10" s="71"/>
      <c r="D10" s="71"/>
      <c r="E10" s="32"/>
      <c r="F10" s="154"/>
      <c r="G10" s="150"/>
      <c r="H10" s="135"/>
      <c r="I10" s="135"/>
      <c r="J10" s="135"/>
      <c r="K10" s="228"/>
    </row>
    <row r="11" spans="2:11" ht="15.75" x14ac:dyDescent="0.25">
      <c r="B11" s="31"/>
      <c r="C11" s="71"/>
      <c r="D11" s="71"/>
      <c r="E11" s="32"/>
      <c r="F11" s="154"/>
      <c r="G11" s="150"/>
      <c r="H11" s="135"/>
      <c r="I11" s="135"/>
      <c r="J11" s="135"/>
      <c r="K11" s="228"/>
    </row>
    <row r="12" spans="2:11" ht="15.75" x14ac:dyDescent="0.25">
      <c r="B12" s="31"/>
      <c r="C12" s="71"/>
      <c r="D12" s="71"/>
      <c r="E12" s="32"/>
      <c r="F12" s="154"/>
      <c r="G12" s="150"/>
      <c r="H12" s="135"/>
      <c r="I12" s="135"/>
      <c r="J12" s="135"/>
      <c r="K12" s="228"/>
    </row>
    <row r="13" spans="2:11" ht="15.75" x14ac:dyDescent="0.25">
      <c r="B13" s="31"/>
      <c r="C13" s="71"/>
      <c r="D13" s="71"/>
      <c r="E13" s="32"/>
      <c r="F13" s="154"/>
      <c r="G13" s="150"/>
      <c r="H13" s="135"/>
      <c r="I13" s="135"/>
      <c r="J13" s="135"/>
      <c r="K13" s="228"/>
    </row>
    <row r="14" spans="2:11" ht="15.75" x14ac:dyDescent="0.25">
      <c r="B14" s="31"/>
      <c r="C14" s="71"/>
      <c r="D14" s="71"/>
      <c r="E14" s="32"/>
      <c r="F14" s="154"/>
      <c r="G14" s="150"/>
      <c r="H14" s="135"/>
      <c r="I14" s="135"/>
      <c r="J14" s="135"/>
      <c r="K14" s="229"/>
    </row>
    <row r="15" spans="2:11" ht="15.75" x14ac:dyDescent="0.25">
      <c r="B15" s="31"/>
      <c r="C15" s="71"/>
      <c r="D15" s="71"/>
      <c r="E15" s="32"/>
      <c r="F15" s="154"/>
      <c r="G15" s="150"/>
      <c r="H15" s="135"/>
      <c r="I15" s="135"/>
      <c r="J15" s="135"/>
      <c r="K15" s="228"/>
    </row>
    <row r="16" spans="2:11" ht="15.75" x14ac:dyDescent="0.25">
      <c r="B16" s="31"/>
      <c r="C16" s="71"/>
      <c r="D16" s="71"/>
      <c r="E16" s="32"/>
      <c r="F16" s="154"/>
      <c r="G16" s="127"/>
      <c r="H16" s="32"/>
      <c r="I16" s="32"/>
      <c r="J16" s="32"/>
      <c r="K16" s="228"/>
    </row>
    <row r="17" spans="2:11" ht="15.75" x14ac:dyDescent="0.25">
      <c r="B17" s="31"/>
      <c r="C17" s="71"/>
      <c r="D17" s="71"/>
      <c r="E17" s="32"/>
      <c r="F17" s="154"/>
      <c r="G17" s="127"/>
      <c r="H17" s="32"/>
      <c r="I17" s="32"/>
      <c r="J17" s="32"/>
      <c r="K17" s="228"/>
    </row>
    <row r="18" spans="2:11" ht="16.5" thickBot="1" x14ac:dyDescent="0.3">
      <c r="B18" s="53"/>
      <c r="C18" s="72"/>
      <c r="D18" s="72"/>
      <c r="E18" s="54"/>
      <c r="F18" s="69"/>
      <c r="G18" s="129"/>
      <c r="H18" s="54"/>
      <c r="I18" s="54"/>
      <c r="J18" s="54"/>
      <c r="K18" s="230"/>
    </row>
    <row r="19" spans="2:11" ht="16.5" thickBot="1" x14ac:dyDescent="0.3">
      <c r="B19" s="155"/>
      <c r="C19" s="165"/>
      <c r="D19" s="165"/>
      <c r="E19" s="156"/>
      <c r="F19" s="223"/>
      <c r="G19" s="224"/>
      <c r="H19" s="225"/>
      <c r="I19" s="225"/>
      <c r="J19" s="225"/>
      <c r="K19" s="231"/>
    </row>
  </sheetData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workbookViewId="0">
      <selection activeCell="B2" sqref="B2:K21"/>
    </sheetView>
  </sheetViews>
  <sheetFormatPr defaultRowHeight="15" x14ac:dyDescent="0.25"/>
  <cols>
    <col min="2" max="2" width="20.85546875" customWidth="1"/>
    <col min="3" max="3" width="14.5703125" customWidth="1"/>
    <col min="4" max="4" width="12.85546875" customWidth="1"/>
    <col min="5" max="5" width="12.5703125" customWidth="1"/>
    <col min="11" max="11" width="26.42578125" customWidth="1"/>
  </cols>
  <sheetData>
    <row r="2" spans="2:11" x14ac:dyDescent="0.25">
      <c r="C2" t="s">
        <v>169</v>
      </c>
      <c r="D2" t="s">
        <v>367</v>
      </c>
    </row>
    <row r="4" spans="2:11" ht="15.75" thickBot="1" x14ac:dyDescent="0.3"/>
    <row r="5" spans="2:11" ht="16.5" thickBot="1" x14ac:dyDescent="0.3">
      <c r="B5" s="7" t="s">
        <v>1</v>
      </c>
      <c r="C5" s="7" t="s">
        <v>4</v>
      </c>
      <c r="D5" s="7" t="s">
        <v>3</v>
      </c>
      <c r="E5" s="8" t="s">
        <v>2</v>
      </c>
      <c r="F5" s="11" t="s">
        <v>5</v>
      </c>
      <c r="G5" s="7" t="s">
        <v>6</v>
      </c>
      <c r="H5" s="12" t="s">
        <v>4</v>
      </c>
      <c r="I5" s="12" t="s">
        <v>3</v>
      </c>
      <c r="J5" s="8" t="s">
        <v>2</v>
      </c>
      <c r="K5" s="8" t="s">
        <v>7</v>
      </c>
    </row>
    <row r="6" spans="2:11" ht="16.5" thickBot="1" x14ac:dyDescent="0.3">
      <c r="B6" s="13" t="s">
        <v>8</v>
      </c>
      <c r="C6" s="73">
        <v>9756.1</v>
      </c>
      <c r="D6" s="73">
        <v>2243.9</v>
      </c>
      <c r="E6" s="14">
        <f>SUM(C6:D6)</f>
        <v>12000</v>
      </c>
      <c r="F6" s="16" t="s">
        <v>9</v>
      </c>
      <c r="G6" s="17" t="s">
        <v>10</v>
      </c>
      <c r="H6" s="124"/>
      <c r="I6" s="124"/>
      <c r="J6" s="124"/>
      <c r="K6" s="226">
        <f>SUM(E6-J6)</f>
        <v>12000</v>
      </c>
    </row>
    <row r="7" spans="2:11" ht="15.75" x14ac:dyDescent="0.25">
      <c r="B7" s="22"/>
      <c r="C7" s="70"/>
      <c r="D7" s="70"/>
      <c r="E7" s="23"/>
      <c r="F7" s="25"/>
      <c r="G7" s="126"/>
      <c r="H7" s="27"/>
      <c r="I7" s="27"/>
      <c r="J7" s="27"/>
      <c r="K7" s="227"/>
    </row>
    <row r="8" spans="2:11" ht="15.75" x14ac:dyDescent="0.25">
      <c r="B8" s="31"/>
      <c r="C8" s="71"/>
      <c r="D8" s="71"/>
      <c r="E8" s="32"/>
      <c r="F8" s="34"/>
      <c r="G8" s="127"/>
      <c r="H8" s="32"/>
      <c r="I8" s="32"/>
      <c r="J8" s="32"/>
      <c r="K8" s="228"/>
    </row>
    <row r="9" spans="2:11" ht="15.75" x14ac:dyDescent="0.25">
      <c r="B9" s="31"/>
      <c r="C9" s="71"/>
      <c r="D9" s="71"/>
      <c r="E9" s="32"/>
      <c r="F9" s="34"/>
      <c r="G9" s="127"/>
      <c r="H9" s="32"/>
      <c r="I9" s="32"/>
      <c r="J9" s="32"/>
      <c r="K9" s="228"/>
    </row>
    <row r="10" spans="2:11" ht="15.75" x14ac:dyDescent="0.25">
      <c r="B10" s="31"/>
      <c r="C10" s="71"/>
      <c r="D10" s="71"/>
      <c r="E10" s="32"/>
      <c r="F10" s="118"/>
      <c r="G10" s="128"/>
      <c r="H10" s="119"/>
      <c r="I10" s="119"/>
      <c r="J10" s="119"/>
      <c r="K10" s="228"/>
    </row>
    <row r="11" spans="2:11" ht="15.75" x14ac:dyDescent="0.25">
      <c r="B11" s="31"/>
      <c r="C11" s="71"/>
      <c r="D11" s="71"/>
      <c r="E11" s="32"/>
      <c r="F11" s="154"/>
      <c r="G11" s="150"/>
      <c r="H11" s="135"/>
      <c r="I11" s="135"/>
      <c r="J11" s="135"/>
      <c r="K11" s="228"/>
    </row>
    <row r="12" spans="2:11" ht="15.75" x14ac:dyDescent="0.25">
      <c r="B12" s="31"/>
      <c r="C12" s="71"/>
      <c r="D12" s="71"/>
      <c r="E12" s="32"/>
      <c r="F12" s="154"/>
      <c r="G12" s="150"/>
      <c r="H12" s="135"/>
      <c r="I12" s="135"/>
      <c r="J12" s="135"/>
      <c r="K12" s="228"/>
    </row>
    <row r="13" spans="2:11" ht="15.75" x14ac:dyDescent="0.25">
      <c r="B13" s="31"/>
      <c r="C13" s="71"/>
      <c r="D13" s="71"/>
      <c r="E13" s="32"/>
      <c r="F13" s="154"/>
      <c r="G13" s="150"/>
      <c r="H13" s="135"/>
      <c r="I13" s="135"/>
      <c r="J13" s="135"/>
      <c r="K13" s="228"/>
    </row>
    <row r="14" spans="2:11" ht="15.75" x14ac:dyDescent="0.25">
      <c r="B14" s="31"/>
      <c r="C14" s="71"/>
      <c r="D14" s="71"/>
      <c r="E14" s="32"/>
      <c r="F14" s="154"/>
      <c r="G14" s="150"/>
      <c r="H14" s="135"/>
      <c r="I14" s="135"/>
      <c r="J14" s="135"/>
      <c r="K14" s="228"/>
    </row>
    <row r="15" spans="2:11" ht="15.75" x14ac:dyDescent="0.25">
      <c r="B15" s="31"/>
      <c r="C15" s="71"/>
      <c r="D15" s="71"/>
      <c r="E15" s="32"/>
      <c r="F15" s="154"/>
      <c r="G15" s="150"/>
      <c r="H15" s="135"/>
      <c r="I15" s="135"/>
      <c r="J15" s="135"/>
      <c r="K15" s="228"/>
    </row>
    <row r="16" spans="2:11" ht="15.75" x14ac:dyDescent="0.25">
      <c r="B16" s="31"/>
      <c r="C16" s="71"/>
      <c r="D16" s="71"/>
      <c r="E16" s="32"/>
      <c r="F16" s="154"/>
      <c r="G16" s="150"/>
      <c r="H16" s="135"/>
      <c r="I16" s="135"/>
      <c r="J16" s="135"/>
      <c r="K16" s="229"/>
    </row>
    <row r="17" spans="2:11" ht="15.75" x14ac:dyDescent="0.25">
      <c r="B17" s="31"/>
      <c r="C17" s="71"/>
      <c r="D17" s="71"/>
      <c r="E17" s="32"/>
      <c r="F17" s="154"/>
      <c r="G17" s="150"/>
      <c r="H17" s="135"/>
      <c r="I17" s="135"/>
      <c r="J17" s="135"/>
      <c r="K17" s="228"/>
    </row>
    <row r="18" spans="2:11" ht="15.75" x14ac:dyDescent="0.25">
      <c r="B18" s="31"/>
      <c r="C18" s="71"/>
      <c r="D18" s="71"/>
      <c r="E18" s="32"/>
      <c r="F18" s="154"/>
      <c r="G18" s="127"/>
      <c r="H18" s="32"/>
      <c r="I18" s="32"/>
      <c r="J18" s="32"/>
      <c r="K18" s="228"/>
    </row>
    <row r="19" spans="2:11" ht="15.75" x14ac:dyDescent="0.25">
      <c r="B19" s="31"/>
      <c r="C19" s="71"/>
      <c r="D19" s="71"/>
      <c r="E19" s="32"/>
      <c r="F19" s="154"/>
      <c r="G19" s="127"/>
      <c r="H19" s="32"/>
      <c r="I19" s="32"/>
      <c r="J19" s="32"/>
      <c r="K19" s="228"/>
    </row>
    <row r="20" spans="2:11" ht="16.5" thickBot="1" x14ac:dyDescent="0.3">
      <c r="B20" s="53"/>
      <c r="C20" s="72"/>
      <c r="D20" s="72"/>
      <c r="E20" s="54"/>
      <c r="F20" s="69"/>
      <c r="G20" s="129"/>
      <c r="H20" s="54"/>
      <c r="I20" s="54"/>
      <c r="J20" s="54"/>
      <c r="K20" s="230"/>
    </row>
    <row r="21" spans="2:11" ht="16.5" thickBot="1" x14ac:dyDescent="0.3">
      <c r="B21" s="155"/>
      <c r="C21" s="165"/>
      <c r="D21" s="165"/>
      <c r="E21" s="156"/>
      <c r="F21" s="223"/>
      <c r="G21" s="224"/>
      <c r="H21" s="225"/>
      <c r="I21" s="225"/>
      <c r="J21" s="225"/>
      <c r="K21" s="231"/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"/>
  <sheetViews>
    <sheetView workbookViewId="0">
      <selection activeCell="B2" sqref="B2:K11"/>
    </sheetView>
  </sheetViews>
  <sheetFormatPr defaultRowHeight="15" x14ac:dyDescent="0.25"/>
  <cols>
    <col min="2" max="2" width="13.7109375" customWidth="1"/>
    <col min="3" max="3" width="13" customWidth="1"/>
    <col min="4" max="4" width="15.5703125" customWidth="1"/>
    <col min="5" max="5" width="15.28515625" customWidth="1"/>
    <col min="6" max="6" width="15.7109375" customWidth="1"/>
    <col min="7" max="7" width="12.140625" customWidth="1"/>
    <col min="11" max="11" width="18" customWidth="1"/>
  </cols>
  <sheetData>
    <row r="2" spans="2:11" x14ac:dyDescent="0.25">
      <c r="C2" t="s">
        <v>371</v>
      </c>
    </row>
    <row r="3" spans="2:11" ht="15.75" thickBot="1" x14ac:dyDescent="0.3"/>
    <row r="4" spans="2:11" ht="16.5" thickBot="1" x14ac:dyDescent="0.3">
      <c r="B4" s="7" t="s">
        <v>1</v>
      </c>
      <c r="C4" s="7" t="s">
        <v>4</v>
      </c>
      <c r="D4" s="7" t="s">
        <v>3</v>
      </c>
      <c r="E4" s="8" t="s">
        <v>2</v>
      </c>
      <c r="F4" s="11" t="s">
        <v>5</v>
      </c>
      <c r="G4" s="7" t="s">
        <v>6</v>
      </c>
      <c r="H4" s="12" t="s">
        <v>4</v>
      </c>
      <c r="I4" s="12" t="s">
        <v>3</v>
      </c>
      <c r="J4" s="8" t="s">
        <v>2</v>
      </c>
      <c r="K4" s="8" t="s">
        <v>7</v>
      </c>
    </row>
    <row r="5" spans="2:11" ht="16.5" thickBot="1" x14ac:dyDescent="0.3">
      <c r="B5" s="13" t="s">
        <v>8</v>
      </c>
      <c r="C5" s="73"/>
      <c r="D5" s="73"/>
      <c r="E5" s="14">
        <f>SUM(C5:D5)</f>
        <v>0</v>
      </c>
      <c r="F5" s="16" t="s">
        <v>9</v>
      </c>
      <c r="G5" s="17" t="s">
        <v>10</v>
      </c>
      <c r="H5" s="124"/>
      <c r="I5" s="124"/>
      <c r="J5" s="124"/>
      <c r="K5" s="226">
        <f>SUM(C5-J5+I5)</f>
        <v>0</v>
      </c>
    </row>
    <row r="6" spans="2:11" ht="15.75" x14ac:dyDescent="0.25">
      <c r="B6" s="22" t="s">
        <v>372</v>
      </c>
      <c r="C6" s="70">
        <v>8130.08</v>
      </c>
      <c r="D6" s="70">
        <v>1869.92</v>
      </c>
      <c r="E6" s="23">
        <v>10000</v>
      </c>
      <c r="F6" s="25"/>
      <c r="G6" s="126"/>
      <c r="H6" s="27"/>
      <c r="I6" s="27"/>
      <c r="J6" s="27"/>
      <c r="K6" s="227"/>
    </row>
    <row r="7" spans="2:11" ht="15.75" x14ac:dyDescent="0.25">
      <c r="B7" s="31"/>
      <c r="C7" s="71"/>
      <c r="D7" s="71"/>
      <c r="E7" s="32"/>
      <c r="F7" s="34"/>
      <c r="G7" s="127"/>
      <c r="H7" s="32"/>
      <c r="I7" s="32"/>
      <c r="J7" s="32"/>
      <c r="K7" s="228"/>
    </row>
    <row r="8" spans="2:11" ht="15.75" x14ac:dyDescent="0.25">
      <c r="B8" s="31"/>
      <c r="C8" s="71"/>
      <c r="D8" s="71"/>
      <c r="E8" s="32"/>
      <c r="F8" s="34"/>
      <c r="G8" s="127"/>
      <c r="H8" s="32"/>
      <c r="I8" s="32"/>
      <c r="J8" s="32"/>
      <c r="K8" s="228"/>
    </row>
    <row r="9" spans="2:11" ht="15.75" x14ac:dyDescent="0.25">
      <c r="B9" s="31"/>
      <c r="C9" s="71"/>
      <c r="D9" s="71"/>
      <c r="E9" s="32"/>
      <c r="F9" s="118"/>
      <c r="G9" s="128"/>
      <c r="H9" s="119"/>
      <c r="I9" s="119"/>
      <c r="J9" s="119"/>
      <c r="K9" s="228"/>
    </row>
    <row r="10" spans="2:11" ht="15.75" x14ac:dyDescent="0.25">
      <c r="B10" s="31"/>
      <c r="C10" s="71"/>
      <c r="D10" s="71"/>
      <c r="E10" s="32"/>
      <c r="F10" s="154"/>
      <c r="G10" s="150"/>
      <c r="H10" s="135"/>
      <c r="I10" s="135"/>
      <c r="J10" s="135"/>
      <c r="K10" s="228"/>
    </row>
    <row r="11" spans="2:11" ht="15.75" x14ac:dyDescent="0.25">
      <c r="B11" s="31"/>
      <c r="C11" s="71"/>
      <c r="D11" s="71"/>
      <c r="E11" s="32"/>
      <c r="F11" s="154"/>
      <c r="G11" s="150"/>
      <c r="H11" s="135"/>
      <c r="I11" s="135"/>
      <c r="J11" s="135"/>
      <c r="K11" s="228"/>
    </row>
    <row r="12" spans="2:11" ht="15.75" x14ac:dyDescent="0.25">
      <c r="B12" s="31"/>
      <c r="C12" s="71"/>
      <c r="D12" s="71"/>
      <c r="E12" s="32"/>
      <c r="F12" s="154"/>
      <c r="G12" s="150"/>
      <c r="H12" s="135"/>
      <c r="I12" s="135"/>
      <c r="J12" s="135"/>
      <c r="K12" s="228"/>
    </row>
    <row r="13" spans="2:11" ht="15.75" x14ac:dyDescent="0.25">
      <c r="B13" s="31"/>
      <c r="C13" s="71"/>
      <c r="D13" s="71"/>
      <c r="E13" s="32"/>
      <c r="F13" s="154"/>
      <c r="G13" s="150"/>
      <c r="H13" s="135"/>
      <c r="I13" s="135"/>
      <c r="J13" s="135"/>
      <c r="K13" s="228"/>
    </row>
    <row r="14" spans="2:11" ht="15.75" x14ac:dyDescent="0.25">
      <c r="B14" s="31"/>
      <c r="C14" s="71"/>
      <c r="D14" s="71"/>
      <c r="E14" s="32"/>
      <c r="F14" s="154"/>
      <c r="G14" s="150"/>
      <c r="H14" s="135"/>
      <c r="I14" s="135"/>
      <c r="J14" s="135"/>
      <c r="K14" s="228"/>
    </row>
    <row r="15" spans="2:11" ht="15.75" x14ac:dyDescent="0.25">
      <c r="B15" s="31"/>
      <c r="C15" s="71"/>
      <c r="D15" s="71"/>
      <c r="E15" s="32"/>
      <c r="F15" s="154"/>
      <c r="G15" s="150"/>
      <c r="H15" s="135"/>
      <c r="I15" s="135"/>
      <c r="J15" s="135"/>
      <c r="K15" s="229"/>
    </row>
    <row r="16" spans="2:11" ht="15.75" x14ac:dyDescent="0.25">
      <c r="B16" s="31"/>
      <c r="C16" s="71"/>
      <c r="D16" s="71"/>
      <c r="E16" s="32"/>
      <c r="F16" s="154"/>
      <c r="G16" s="150"/>
      <c r="H16" s="135"/>
      <c r="I16" s="135"/>
      <c r="J16" s="135"/>
      <c r="K16" s="228"/>
    </row>
    <row r="17" spans="2:11" ht="15.75" x14ac:dyDescent="0.25">
      <c r="B17" s="31"/>
      <c r="C17" s="71"/>
      <c r="D17" s="71"/>
      <c r="E17" s="32"/>
      <c r="F17" s="154"/>
      <c r="G17" s="127"/>
      <c r="H17" s="32"/>
      <c r="I17" s="32"/>
      <c r="J17" s="32"/>
      <c r="K17" s="228"/>
    </row>
    <row r="18" spans="2:11" ht="15.75" x14ac:dyDescent="0.25">
      <c r="B18" s="31"/>
      <c r="C18" s="71"/>
      <c r="D18" s="71"/>
      <c r="E18" s="32"/>
      <c r="F18" s="154"/>
      <c r="G18" s="127"/>
      <c r="H18" s="32"/>
      <c r="I18" s="32"/>
      <c r="J18" s="32"/>
      <c r="K18" s="228"/>
    </row>
    <row r="19" spans="2:11" ht="16.5" thickBot="1" x14ac:dyDescent="0.3">
      <c r="B19" s="53"/>
      <c r="C19" s="72"/>
      <c r="D19" s="72"/>
      <c r="E19" s="54"/>
      <c r="F19" s="69"/>
      <c r="G19" s="129"/>
      <c r="H19" s="54"/>
      <c r="I19" s="54"/>
      <c r="J19" s="54"/>
      <c r="K19" s="230"/>
    </row>
    <row r="20" spans="2:11" ht="16.5" thickBot="1" x14ac:dyDescent="0.3">
      <c r="B20" s="155"/>
      <c r="C20" s="165"/>
      <c r="D20" s="165"/>
      <c r="E20" s="156"/>
      <c r="F20" s="223"/>
      <c r="G20" s="224"/>
      <c r="H20" s="225"/>
      <c r="I20" s="225"/>
      <c r="J20" s="225"/>
      <c r="K20" s="231"/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1"/>
  <sheetViews>
    <sheetView workbookViewId="0">
      <selection activeCell="B3" sqref="B3:K21"/>
    </sheetView>
  </sheetViews>
  <sheetFormatPr defaultRowHeight="15" x14ac:dyDescent="0.25"/>
  <cols>
    <col min="2" max="2" width="17.140625" customWidth="1"/>
    <col min="3" max="3" width="13.140625" customWidth="1"/>
    <col min="5" max="5" width="14.42578125" customWidth="1"/>
    <col min="6" max="6" width="16.140625" customWidth="1"/>
    <col min="7" max="7" width="12.85546875" customWidth="1"/>
    <col min="8" max="8" width="10.140625" bestFit="1" customWidth="1"/>
    <col min="10" max="10" width="10.140625" bestFit="1" customWidth="1"/>
    <col min="11" max="11" width="14.140625" customWidth="1"/>
  </cols>
  <sheetData>
    <row r="3" spans="2:11" x14ac:dyDescent="0.25">
      <c r="C3" t="s">
        <v>386</v>
      </c>
    </row>
    <row r="4" spans="2:11" ht="15.75" thickBot="1" x14ac:dyDescent="0.3"/>
    <row r="5" spans="2:11" ht="16.5" thickBot="1" x14ac:dyDescent="0.3">
      <c r="B5" s="7" t="s">
        <v>1</v>
      </c>
      <c r="C5" s="7" t="s">
        <v>4</v>
      </c>
      <c r="D5" s="7" t="s">
        <v>3</v>
      </c>
      <c r="E5" s="8" t="s">
        <v>2</v>
      </c>
      <c r="F5" s="11" t="s">
        <v>5</v>
      </c>
      <c r="G5" s="7" t="s">
        <v>6</v>
      </c>
      <c r="H5" s="12" t="s">
        <v>4</v>
      </c>
      <c r="I5" s="12" t="s">
        <v>3</v>
      </c>
      <c r="J5" s="8" t="s">
        <v>2</v>
      </c>
      <c r="K5" s="8" t="s">
        <v>7</v>
      </c>
    </row>
    <row r="6" spans="2:11" ht="16.5" thickBot="1" x14ac:dyDescent="0.3">
      <c r="B6" s="13" t="s">
        <v>8</v>
      </c>
      <c r="C6" s="73">
        <v>50000</v>
      </c>
      <c r="D6" s="73"/>
      <c r="E6" s="14">
        <v>50000</v>
      </c>
      <c r="F6" s="16" t="s">
        <v>9</v>
      </c>
      <c r="G6" s="17" t="s">
        <v>10</v>
      </c>
      <c r="H6" s="124"/>
      <c r="I6" s="124"/>
      <c r="J6" s="124"/>
      <c r="K6" s="226">
        <f>SUM(C6-J6+I6)</f>
        <v>50000</v>
      </c>
    </row>
    <row r="7" spans="2:11" ht="15.75" x14ac:dyDescent="0.25">
      <c r="B7" s="22"/>
      <c r="C7" s="70"/>
      <c r="D7" s="70"/>
      <c r="E7" s="23"/>
      <c r="F7" s="25"/>
      <c r="G7" s="275"/>
      <c r="H7" s="27"/>
      <c r="I7" s="27"/>
      <c r="J7" s="27"/>
      <c r="K7" s="227"/>
    </row>
    <row r="8" spans="2:11" ht="15.75" x14ac:dyDescent="0.25">
      <c r="B8" s="31"/>
      <c r="C8" s="71"/>
      <c r="D8" s="71"/>
      <c r="E8" s="32"/>
      <c r="F8" s="34"/>
      <c r="G8" s="127"/>
      <c r="H8" s="32"/>
      <c r="I8" s="32"/>
      <c r="J8" s="32"/>
      <c r="K8" s="228"/>
    </row>
    <row r="9" spans="2:11" ht="15.75" x14ac:dyDescent="0.25">
      <c r="B9" s="31"/>
      <c r="C9" s="71"/>
      <c r="D9" s="71"/>
      <c r="E9" s="32"/>
      <c r="F9" s="34"/>
      <c r="G9" s="127"/>
      <c r="H9" s="32"/>
      <c r="I9" s="32"/>
      <c r="J9" s="32"/>
      <c r="K9" s="228"/>
    </row>
    <row r="10" spans="2:11" ht="15.75" x14ac:dyDescent="0.25">
      <c r="B10" s="31"/>
      <c r="C10" s="71"/>
      <c r="D10" s="71"/>
      <c r="E10" s="32"/>
      <c r="F10" s="118"/>
      <c r="G10" s="128"/>
      <c r="H10" s="119"/>
      <c r="I10" s="119"/>
      <c r="J10" s="119"/>
      <c r="K10" s="228"/>
    </row>
    <row r="11" spans="2:11" ht="15.75" x14ac:dyDescent="0.25">
      <c r="B11" s="31"/>
      <c r="C11" s="71"/>
      <c r="D11" s="71"/>
      <c r="E11" s="32"/>
      <c r="F11" s="154"/>
      <c r="G11" s="150"/>
      <c r="H11" s="135"/>
      <c r="I11" s="135"/>
      <c r="J11" s="135"/>
      <c r="K11" s="228"/>
    </row>
    <row r="12" spans="2:11" ht="15.75" x14ac:dyDescent="0.25">
      <c r="B12" s="31"/>
      <c r="C12" s="71"/>
      <c r="D12" s="71"/>
      <c r="E12" s="32"/>
      <c r="F12" s="154"/>
      <c r="G12" s="150"/>
      <c r="H12" s="135"/>
      <c r="I12" s="135"/>
      <c r="J12" s="135"/>
      <c r="K12" s="228"/>
    </row>
    <row r="13" spans="2:11" ht="15.75" x14ac:dyDescent="0.25">
      <c r="B13" s="31"/>
      <c r="C13" s="71"/>
      <c r="D13" s="71"/>
      <c r="E13" s="32"/>
      <c r="F13" s="154"/>
      <c r="G13" s="150"/>
      <c r="H13" s="135"/>
      <c r="I13" s="135"/>
      <c r="J13" s="135"/>
      <c r="K13" s="228"/>
    </row>
    <row r="14" spans="2:11" ht="15.75" x14ac:dyDescent="0.25">
      <c r="B14" s="31"/>
      <c r="C14" s="71"/>
      <c r="D14" s="71"/>
      <c r="E14" s="32"/>
      <c r="F14" s="154"/>
      <c r="G14" s="150"/>
      <c r="H14" s="135"/>
      <c r="I14" s="135"/>
      <c r="J14" s="135"/>
      <c r="K14" s="228"/>
    </row>
    <row r="15" spans="2:11" ht="15.75" x14ac:dyDescent="0.25">
      <c r="B15" s="31"/>
      <c r="C15" s="71"/>
      <c r="D15" s="71"/>
      <c r="E15" s="32"/>
      <c r="F15" s="154"/>
      <c r="G15" s="150"/>
      <c r="H15" s="135"/>
      <c r="I15" s="135"/>
      <c r="J15" s="135"/>
      <c r="K15" s="228"/>
    </row>
    <row r="16" spans="2:11" ht="15.75" x14ac:dyDescent="0.25">
      <c r="B16" s="31"/>
      <c r="C16" s="71"/>
      <c r="D16" s="71"/>
      <c r="E16" s="32"/>
      <c r="F16" s="154"/>
      <c r="G16" s="150"/>
      <c r="H16" s="135"/>
      <c r="I16" s="135"/>
      <c r="J16" s="135"/>
      <c r="K16" s="229"/>
    </row>
    <row r="17" spans="2:11" ht="15.75" x14ac:dyDescent="0.25">
      <c r="B17" s="31"/>
      <c r="C17" s="71"/>
      <c r="D17" s="71"/>
      <c r="E17" s="32"/>
      <c r="F17" s="154"/>
      <c r="G17" s="150"/>
      <c r="H17" s="135"/>
      <c r="I17" s="135"/>
      <c r="J17" s="135"/>
      <c r="K17" s="228"/>
    </row>
    <row r="18" spans="2:11" ht="15.75" x14ac:dyDescent="0.25">
      <c r="B18" s="31"/>
      <c r="C18" s="71"/>
      <c r="D18" s="71"/>
      <c r="E18" s="32"/>
      <c r="F18" s="154"/>
      <c r="G18" s="127"/>
      <c r="H18" s="32"/>
      <c r="I18" s="32"/>
      <c r="J18" s="32"/>
      <c r="K18" s="228"/>
    </row>
    <row r="19" spans="2:11" ht="15.75" x14ac:dyDescent="0.25">
      <c r="B19" s="31"/>
      <c r="C19" s="71"/>
      <c r="D19" s="71"/>
      <c r="E19" s="32"/>
      <c r="F19" s="154"/>
      <c r="G19" s="127"/>
      <c r="H19" s="32"/>
      <c r="I19" s="32"/>
      <c r="J19" s="32"/>
      <c r="K19" s="228"/>
    </row>
    <row r="20" spans="2:11" ht="16.5" thickBot="1" x14ac:dyDescent="0.3">
      <c r="B20" s="53"/>
      <c r="C20" s="72"/>
      <c r="D20" s="72"/>
      <c r="E20" s="54"/>
      <c r="F20" s="69"/>
      <c r="G20" s="129"/>
      <c r="H20" s="54"/>
      <c r="I20" s="54"/>
      <c r="J20" s="54"/>
      <c r="K20" s="230"/>
    </row>
    <row r="21" spans="2:11" ht="16.5" thickBot="1" x14ac:dyDescent="0.3">
      <c r="B21" s="155"/>
      <c r="C21" s="165"/>
      <c r="D21" s="165"/>
      <c r="E21" s="156"/>
      <c r="F21" s="223"/>
      <c r="G21" s="224"/>
      <c r="H21" s="225"/>
      <c r="I21" s="225"/>
      <c r="J21" s="225"/>
      <c r="K21" s="231"/>
    </row>
  </sheetData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Mościska </vt:lpstr>
      <vt:lpstr>pzu umowa 143-2015</vt:lpstr>
      <vt:lpstr>lotto tropem wilczym</vt:lpstr>
      <vt:lpstr>wpisowe startowe</vt:lpstr>
      <vt:lpstr>działalnośc gospodarcza</vt:lpstr>
      <vt:lpstr>bzwbk</vt:lpstr>
      <vt:lpstr>pzu 280-15</vt:lpstr>
      <vt:lpstr>bzwbk sponsoring tropem wilczym</vt:lpstr>
      <vt:lpstr>Tropem wilczym razem</vt:lpstr>
      <vt:lpstr>Arkusz1</vt:lpstr>
      <vt:lpstr>Arkusz2</vt:lpstr>
      <vt:lpstr>PKO</vt:lpstr>
      <vt:lpstr>kghm</vt:lpstr>
      <vt:lpstr>poczta polska</vt:lpstr>
      <vt:lpstr>rada</vt:lpstr>
      <vt:lpstr>pzu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2016-06-08T13:51:03Z</dcterms:modified>
</cp:coreProperties>
</file>